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ThisWorkbook" defaultThemeVersion="124226"/>
  <mc:AlternateContent xmlns:mc="http://schemas.openxmlformats.org/markup-compatibility/2006">
    <mc:Choice Requires="x15">
      <x15ac:absPath xmlns:x15ac="http://schemas.microsoft.com/office/spreadsheetml/2010/11/ac" url="C:\Users\RSIL\Desktop\"/>
    </mc:Choice>
  </mc:AlternateContent>
  <xr:revisionPtr revIDLastSave="0" documentId="13_ncr:1_{13961976-45A1-4ADB-8953-00BDEC655B3C}" xr6:coauthVersionLast="47" xr6:coauthVersionMax="47" xr10:uidLastSave="{00000000-0000-0000-0000-000000000000}"/>
  <bookViews>
    <workbookView xWindow="10095" yWindow="405" windowWidth="17910" windowHeight="15300" xr2:uid="{00000000-000D-0000-FFFF-FFFF00000000}"/>
  </bookViews>
  <sheets>
    <sheet name="AVP (2022-08)"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877" i="5" l="1"/>
  <c r="N876" i="5"/>
  <c r="N875" i="5"/>
  <c r="N874" i="5"/>
  <c r="N873" i="5" s="1"/>
  <c r="N872" i="5"/>
  <c r="N871" i="5"/>
  <c r="N870" i="5"/>
  <c r="N869" i="5"/>
  <c r="N868" i="5"/>
  <c r="N867" i="5"/>
  <c r="N866" i="5"/>
  <c r="N862" i="5" s="1"/>
  <c r="N865" i="5"/>
  <c r="N864" i="5"/>
  <c r="N863" i="5"/>
  <c r="Q855" i="5"/>
  <c r="Q856" i="5" s="1"/>
  <c r="P855" i="5"/>
  <c r="P856" i="5" s="1"/>
  <c r="N855" i="5"/>
  <c r="N856" i="5" s="1"/>
  <c r="O854" i="5"/>
  <c r="O853" i="5"/>
  <c r="O852" i="5"/>
  <c r="O855" i="5" s="1"/>
  <c r="O856" i="5" s="1"/>
  <c r="O851" i="5"/>
  <c r="Q848" i="5"/>
  <c r="P848" i="5"/>
  <c r="O848" i="5"/>
  <c r="N848" i="5"/>
  <c r="N849" i="5" s="1"/>
  <c r="O847" i="5"/>
  <c r="O846" i="5"/>
  <c r="Q845" i="5"/>
  <c r="Q849" i="5" s="1"/>
  <c r="P845" i="5"/>
  <c r="P849" i="5" s="1"/>
  <c r="N845" i="5"/>
  <c r="O844" i="5"/>
  <c r="O843" i="5"/>
  <c r="O845" i="5" s="1"/>
  <c r="O849" i="5" s="1"/>
  <c r="Q840" i="5"/>
  <c r="P840" i="5"/>
  <c r="O840" i="5"/>
  <c r="N840" i="5"/>
  <c r="O839" i="5"/>
  <c r="O838" i="5"/>
  <c r="Q837" i="5"/>
  <c r="P837" i="5"/>
  <c r="N837" i="5"/>
  <c r="O836" i="5"/>
  <c r="O835" i="5"/>
  <c r="O837" i="5" s="1"/>
  <c r="Q834" i="5"/>
  <c r="P834" i="5"/>
  <c r="O834" i="5"/>
  <c r="N834" i="5"/>
  <c r="N841" i="5" s="1"/>
  <c r="O833" i="5"/>
  <c r="O832" i="5"/>
  <c r="Q831" i="5"/>
  <c r="Q841" i="5" s="1"/>
  <c r="P831" i="5"/>
  <c r="P841" i="5" s="1"/>
  <c r="N831" i="5"/>
  <c r="O830" i="5"/>
  <c r="O829" i="5"/>
  <c r="O831" i="5" s="1"/>
  <c r="Q826" i="5"/>
  <c r="P826" i="5"/>
  <c r="O826" i="5"/>
  <c r="N826" i="5"/>
  <c r="O825" i="5"/>
  <c r="O824" i="5"/>
  <c r="Q823" i="5"/>
  <c r="P823" i="5"/>
  <c r="N823" i="5"/>
  <c r="O822" i="5"/>
  <c r="O821" i="5"/>
  <c r="O823" i="5" s="1"/>
  <c r="Q820" i="5"/>
  <c r="P820" i="5"/>
  <c r="O820" i="5"/>
  <c r="N820" i="5"/>
  <c r="O819" i="5"/>
  <c r="O818" i="5"/>
  <c r="Q817" i="5"/>
  <c r="P817" i="5"/>
  <c r="N817" i="5"/>
  <c r="O816" i="5"/>
  <c r="O815" i="5"/>
  <c r="O817" i="5" s="1"/>
  <c r="Q814" i="5"/>
  <c r="P814" i="5"/>
  <c r="O814" i="5"/>
  <c r="N814" i="5"/>
  <c r="O813" i="5"/>
  <c r="O812" i="5"/>
  <c r="Q811" i="5"/>
  <c r="P811" i="5"/>
  <c r="N811" i="5"/>
  <c r="O810" i="5"/>
  <c r="O809" i="5"/>
  <c r="O811" i="5" s="1"/>
  <c r="Q808" i="5"/>
  <c r="P808" i="5"/>
  <c r="O808" i="5"/>
  <c r="N808" i="5"/>
  <c r="O807" i="5"/>
  <c r="O806" i="5"/>
  <c r="Q805" i="5"/>
  <c r="P805" i="5"/>
  <c r="N805" i="5"/>
  <c r="O804" i="5"/>
  <c r="O803" i="5"/>
  <c r="O805" i="5" s="1"/>
  <c r="Q802" i="5"/>
  <c r="P802" i="5"/>
  <c r="O802" i="5"/>
  <c r="N802" i="5"/>
  <c r="O801" i="5"/>
  <c r="O800" i="5"/>
  <c r="Q799" i="5"/>
  <c r="P799" i="5"/>
  <c r="N799" i="5"/>
  <c r="O798" i="5"/>
  <c r="O797" i="5"/>
  <c r="O799" i="5" s="1"/>
  <c r="Q796" i="5"/>
  <c r="Q827" i="5" s="1"/>
  <c r="P796" i="5"/>
  <c r="P827" i="5" s="1"/>
  <c r="O796" i="5"/>
  <c r="O827" i="5" s="1"/>
  <c r="N796" i="5"/>
  <c r="N827" i="5" s="1"/>
  <c r="O795" i="5"/>
  <c r="O794" i="5"/>
  <c r="Q791" i="5"/>
  <c r="P791" i="5"/>
  <c r="N791" i="5"/>
  <c r="O790" i="5"/>
  <c r="O789" i="5"/>
  <c r="O791" i="5" s="1"/>
  <c r="Q788" i="5"/>
  <c r="P788" i="5"/>
  <c r="O788" i="5"/>
  <c r="N788" i="5"/>
  <c r="O787" i="5"/>
  <c r="O786" i="5"/>
  <c r="Q785" i="5"/>
  <c r="P785" i="5"/>
  <c r="N785" i="5"/>
  <c r="O784" i="5"/>
  <c r="O783" i="5"/>
  <c r="O782" i="5"/>
  <c r="O785" i="5" s="1"/>
  <c r="Q781" i="5"/>
  <c r="P781" i="5"/>
  <c r="N781" i="5"/>
  <c r="O780" i="5"/>
  <c r="O779" i="5"/>
  <c r="O781" i="5" s="1"/>
  <c r="Q778" i="5"/>
  <c r="P778" i="5"/>
  <c r="N778" i="5"/>
  <c r="O777" i="5"/>
  <c r="O778" i="5" s="1"/>
  <c r="O776" i="5"/>
  <c r="Q775" i="5"/>
  <c r="P775" i="5"/>
  <c r="N775" i="5"/>
  <c r="O774" i="5"/>
  <c r="O773" i="5"/>
  <c r="O772" i="5"/>
  <c r="O775" i="5" s="1"/>
  <c r="O771" i="5"/>
  <c r="Q770" i="5"/>
  <c r="P770" i="5"/>
  <c r="N770" i="5"/>
  <c r="O769" i="5"/>
  <c r="O768" i="5"/>
  <c r="O770" i="5" s="1"/>
  <c r="Q767" i="5"/>
  <c r="P767" i="5"/>
  <c r="N767" i="5"/>
  <c r="O766" i="5"/>
  <c r="O767" i="5" s="1"/>
  <c r="O765" i="5"/>
  <c r="Q764" i="5"/>
  <c r="P764" i="5"/>
  <c r="N764" i="5"/>
  <c r="O763" i="5"/>
  <c r="O762" i="5"/>
  <c r="O761" i="5"/>
  <c r="O764" i="5" s="1"/>
  <c r="O760" i="5"/>
  <c r="O759" i="5"/>
  <c r="Q758" i="5"/>
  <c r="P758" i="5"/>
  <c r="N758" i="5"/>
  <c r="O757" i="5"/>
  <c r="O756" i="5"/>
  <c r="O758" i="5" s="1"/>
  <c r="Q755" i="5"/>
  <c r="P755" i="5"/>
  <c r="O755" i="5"/>
  <c r="N755" i="5"/>
  <c r="O754" i="5"/>
  <c r="O753" i="5"/>
  <c r="Q752" i="5"/>
  <c r="P752" i="5"/>
  <c r="N752" i="5"/>
  <c r="O751" i="5"/>
  <c r="O750" i="5"/>
  <c r="O752" i="5" s="1"/>
  <c r="Q749" i="5"/>
  <c r="P749" i="5"/>
  <c r="O749" i="5"/>
  <c r="N749" i="5"/>
  <c r="O748" i="5"/>
  <c r="O747" i="5"/>
  <c r="Q746" i="5"/>
  <c r="Q792" i="5" s="1"/>
  <c r="P746" i="5"/>
  <c r="N746" i="5"/>
  <c r="O745" i="5"/>
  <c r="O744" i="5"/>
  <c r="O743" i="5"/>
  <c r="O742" i="5"/>
  <c r="O741" i="5"/>
  <c r="O740" i="5"/>
  <c r="O746" i="5" s="1"/>
  <c r="Q739" i="5"/>
  <c r="P739" i="5"/>
  <c r="N739" i="5"/>
  <c r="N792" i="5" s="1"/>
  <c r="O738" i="5"/>
  <c r="O737" i="5"/>
  <c r="O736" i="5"/>
  <c r="O739" i="5" s="1"/>
  <c r="O792" i="5" s="1"/>
  <c r="P792" i="5" l="1"/>
  <c r="N861" i="5"/>
  <c r="O841" i="5"/>
  <c r="O857" i="5" s="1"/>
  <c r="O858" i="5" s="1"/>
  <c r="P857" i="5"/>
  <c r="P858" i="5" s="1"/>
  <c r="Q857" i="5"/>
  <c r="Q858" i="5" s="1"/>
  <c r="N857" i="5"/>
  <c r="N858" i="5" s="1"/>
  <c r="N724" i="5" l="1"/>
  <c r="N723" i="5"/>
  <c r="N722" i="5"/>
  <c r="N721" i="5"/>
  <c r="N719" i="5"/>
  <c r="N718" i="5"/>
  <c r="N717" i="5"/>
  <c r="N716" i="5"/>
  <c r="N715" i="5"/>
  <c r="N714" i="5"/>
  <c r="N713" i="5"/>
  <c r="N712" i="5"/>
  <c r="N711" i="5"/>
  <c r="N710" i="5"/>
  <c r="Q702" i="5"/>
  <c r="P702" i="5"/>
  <c r="P703" i="5" s="1"/>
  <c r="O702" i="5"/>
  <c r="N702" i="5"/>
  <c r="O701" i="5"/>
  <c r="O700" i="5"/>
  <c r="Q699" i="5"/>
  <c r="Q703" i="5" s="1"/>
  <c r="P699" i="5"/>
  <c r="N699" i="5"/>
  <c r="N703" i="5" s="1"/>
  <c r="O698" i="5"/>
  <c r="O697" i="5"/>
  <c r="O696" i="5"/>
  <c r="O695" i="5"/>
  <c r="O694" i="5"/>
  <c r="O693" i="5"/>
  <c r="O692" i="5"/>
  <c r="O691" i="5"/>
  <c r="O690" i="5"/>
  <c r="O689" i="5"/>
  <c r="O688" i="5"/>
  <c r="O699" i="5" s="1"/>
  <c r="O703" i="5" s="1"/>
  <c r="O687" i="5"/>
  <c r="Q684" i="5"/>
  <c r="P684" i="5"/>
  <c r="N684" i="5"/>
  <c r="O683" i="5"/>
  <c r="O684" i="5" s="1"/>
  <c r="O682" i="5"/>
  <c r="Q681" i="5"/>
  <c r="P681" i="5"/>
  <c r="O681" i="5"/>
  <c r="N681" i="5"/>
  <c r="O680" i="5"/>
  <c r="O679" i="5"/>
  <c r="Q678" i="5"/>
  <c r="P678" i="5"/>
  <c r="N678" i="5"/>
  <c r="O677" i="5"/>
  <c r="O678" i="5" s="1"/>
  <c r="O676" i="5"/>
  <c r="Q675" i="5"/>
  <c r="P675" i="5"/>
  <c r="O675" i="5"/>
  <c r="N675" i="5"/>
  <c r="O674" i="5"/>
  <c r="O673" i="5"/>
  <c r="Q672" i="5"/>
  <c r="Q685" i="5" s="1"/>
  <c r="P672" i="5"/>
  <c r="N672" i="5"/>
  <c r="N685" i="5" s="1"/>
  <c r="O671" i="5"/>
  <c r="O672" i="5" s="1"/>
  <c r="O670" i="5"/>
  <c r="Q669" i="5"/>
  <c r="P669" i="5"/>
  <c r="P685" i="5" s="1"/>
  <c r="N669" i="5"/>
  <c r="O668" i="5"/>
  <c r="O667" i="5"/>
  <c r="O666" i="5"/>
  <c r="O665" i="5"/>
  <c r="O664" i="5"/>
  <c r="O663" i="5"/>
  <c r="O662" i="5"/>
  <c r="O661" i="5"/>
  <c r="O660" i="5"/>
  <c r="O659" i="5"/>
  <c r="O658" i="5"/>
  <c r="O657" i="5"/>
  <c r="O656" i="5"/>
  <c r="O655" i="5"/>
  <c r="O654" i="5"/>
  <c r="O653" i="5"/>
  <c r="O652" i="5"/>
  <c r="O651" i="5"/>
  <c r="O650" i="5"/>
  <c r="O669" i="5" s="1"/>
  <c r="O685" i="5" s="1"/>
  <c r="O649" i="5"/>
  <c r="Q646" i="5"/>
  <c r="P646" i="5"/>
  <c r="O646" i="5"/>
  <c r="N646" i="5"/>
  <c r="O645" i="5"/>
  <c r="O644" i="5"/>
  <c r="Q643" i="5"/>
  <c r="P643" i="5"/>
  <c r="N643" i="5"/>
  <c r="O642" i="5"/>
  <c r="O643" i="5" s="1"/>
  <c r="O641" i="5"/>
  <c r="Q640" i="5"/>
  <c r="P640" i="5"/>
  <c r="O640" i="5"/>
  <c r="N640" i="5"/>
  <c r="O639" i="5"/>
  <c r="O638" i="5"/>
  <c r="Q637" i="5"/>
  <c r="P637" i="5"/>
  <c r="N637" i="5"/>
  <c r="O636" i="5"/>
  <c r="O637" i="5" s="1"/>
  <c r="O635" i="5"/>
  <c r="Q634" i="5"/>
  <c r="P634" i="5"/>
  <c r="O634" i="5"/>
  <c r="N634" i="5"/>
  <c r="O633" i="5"/>
  <c r="O632" i="5"/>
  <c r="Q631" i="5"/>
  <c r="P631" i="5"/>
  <c r="N631" i="5"/>
  <c r="O630" i="5"/>
  <c r="O631" i="5" s="1"/>
  <c r="O629" i="5"/>
  <c r="Q628" i="5"/>
  <c r="P628" i="5"/>
  <c r="O628" i="5"/>
  <c r="N628" i="5"/>
  <c r="O627" i="5"/>
  <c r="O626" i="5"/>
  <c r="Q625" i="5"/>
  <c r="P625" i="5"/>
  <c r="N625" i="5"/>
  <c r="O624" i="5"/>
  <c r="O625" i="5" s="1"/>
  <c r="O623" i="5"/>
  <c r="Q622" i="5"/>
  <c r="P622" i="5"/>
  <c r="O622" i="5"/>
  <c r="N622" i="5"/>
  <c r="O621" i="5"/>
  <c r="O620" i="5"/>
  <c r="Q619" i="5"/>
  <c r="P619" i="5"/>
  <c r="N619" i="5"/>
  <c r="O618" i="5"/>
  <c r="O619" i="5" s="1"/>
  <c r="O617" i="5"/>
  <c r="Q616" i="5"/>
  <c r="P616" i="5"/>
  <c r="O616" i="5"/>
  <c r="N616" i="5"/>
  <c r="O615" i="5"/>
  <c r="O614" i="5"/>
  <c r="Q613" i="5"/>
  <c r="P613" i="5"/>
  <c r="N613" i="5"/>
  <c r="O612" i="5"/>
  <c r="O611" i="5"/>
  <c r="O610" i="5"/>
  <c r="O609" i="5"/>
  <c r="O608" i="5"/>
  <c r="O607" i="5"/>
  <c r="O605" i="5"/>
  <c r="O613" i="5" s="1"/>
  <c r="Q604" i="5"/>
  <c r="P604" i="5"/>
  <c r="N604" i="5"/>
  <c r="O603" i="5"/>
  <c r="O602" i="5"/>
  <c r="O601" i="5"/>
  <c r="O600" i="5"/>
  <c r="O599" i="5"/>
  <c r="O598" i="5"/>
  <c r="O604" i="5" s="1"/>
  <c r="Q597" i="5"/>
  <c r="P597" i="5"/>
  <c r="N597" i="5"/>
  <c r="O596" i="5"/>
  <c r="O595" i="5"/>
  <c r="O597" i="5" s="1"/>
  <c r="Q594" i="5"/>
  <c r="P594" i="5"/>
  <c r="N594" i="5"/>
  <c r="O593" i="5"/>
  <c r="O592" i="5"/>
  <c r="O594" i="5" s="1"/>
  <c r="Q591" i="5"/>
  <c r="P591" i="5"/>
  <c r="P647" i="5" s="1"/>
  <c r="N591" i="5"/>
  <c r="O590" i="5"/>
  <c r="O589" i="5"/>
  <c r="O588" i="5"/>
  <c r="O591" i="5" s="1"/>
  <c r="Q587" i="5"/>
  <c r="Q647" i="5" s="1"/>
  <c r="P587" i="5"/>
  <c r="N587" i="5"/>
  <c r="N647" i="5" s="1"/>
  <c r="O586" i="5"/>
  <c r="O585" i="5"/>
  <c r="O584" i="5"/>
  <c r="O587" i="5" s="1"/>
  <c r="Q581" i="5"/>
  <c r="P581" i="5"/>
  <c r="P582" i="5" s="1"/>
  <c r="N581" i="5"/>
  <c r="O580" i="5"/>
  <c r="O579" i="5"/>
  <c r="O581" i="5" s="1"/>
  <c r="Q578" i="5"/>
  <c r="P578" i="5"/>
  <c r="N578" i="5"/>
  <c r="O577" i="5"/>
  <c r="O576" i="5"/>
  <c r="O575" i="5"/>
  <c r="O578" i="5" s="1"/>
  <c r="Q574" i="5"/>
  <c r="P574" i="5"/>
  <c r="N574" i="5"/>
  <c r="O573" i="5"/>
  <c r="O574" i="5" s="1"/>
  <c r="O572" i="5"/>
  <c r="Q571" i="5"/>
  <c r="P571" i="5"/>
  <c r="N571" i="5"/>
  <c r="O570" i="5"/>
  <c r="O569" i="5"/>
  <c r="O568" i="5"/>
  <c r="O567" i="5"/>
  <c r="O566" i="5"/>
  <c r="O565" i="5"/>
  <c r="O564" i="5"/>
  <c r="O571" i="5" s="1"/>
  <c r="O563" i="5"/>
  <c r="Q562" i="5"/>
  <c r="Q582" i="5" s="1"/>
  <c r="Q704" i="5" s="1"/>
  <c r="Q705" i="5" s="1"/>
  <c r="P562" i="5"/>
  <c r="N562" i="5"/>
  <c r="O561" i="5"/>
  <c r="O560" i="5"/>
  <c r="O559" i="5"/>
  <c r="O562" i="5" s="1"/>
  <c r="Q558" i="5"/>
  <c r="P558" i="5"/>
  <c r="N558" i="5"/>
  <c r="N582" i="5" s="1"/>
  <c r="O557" i="5"/>
  <c r="O556" i="5"/>
  <c r="O558" i="5" s="1"/>
  <c r="N709" i="5" l="1"/>
  <c r="N720" i="5"/>
  <c r="N704" i="5"/>
  <c r="N705" i="5" s="1"/>
  <c r="O647" i="5"/>
  <c r="N708" i="5"/>
  <c r="O582" i="5"/>
  <c r="O704" i="5" s="1"/>
  <c r="O705" i="5" s="1"/>
  <c r="P704" i="5"/>
  <c r="P705" i="5" s="1"/>
  <c r="N544" i="5" l="1"/>
  <c r="N543" i="5"/>
  <c r="N542" i="5"/>
  <c r="N541" i="5"/>
  <c r="N539" i="5"/>
  <c r="N538" i="5"/>
  <c r="N537" i="5"/>
  <c r="N536" i="5"/>
  <c r="N535" i="5"/>
  <c r="N534" i="5"/>
  <c r="N533" i="5"/>
  <c r="N532" i="5"/>
  <c r="N531" i="5"/>
  <c r="N530" i="5"/>
  <c r="Q522" i="5"/>
  <c r="P522" i="5"/>
  <c r="O522" i="5"/>
  <c r="N522" i="5"/>
  <c r="O521" i="5"/>
  <c r="O520" i="5"/>
  <c r="Q519" i="5"/>
  <c r="P519" i="5"/>
  <c r="N519" i="5"/>
  <c r="O518" i="5"/>
  <c r="O519" i="5" s="1"/>
  <c r="O517" i="5"/>
  <c r="Q516" i="5"/>
  <c r="Q523" i="5" s="1"/>
  <c r="P516" i="5"/>
  <c r="P523" i="5" s="1"/>
  <c r="N516" i="5"/>
  <c r="N523" i="5" s="1"/>
  <c r="O515" i="5"/>
  <c r="O514" i="5"/>
  <c r="O513" i="5"/>
  <c r="O516" i="5" s="1"/>
  <c r="O512" i="5"/>
  <c r="Q509" i="5"/>
  <c r="P509" i="5"/>
  <c r="N509" i="5"/>
  <c r="O508" i="5"/>
  <c r="O507" i="5"/>
  <c r="O506" i="5"/>
  <c r="O509" i="5" s="1"/>
  <c r="Q505" i="5"/>
  <c r="P505" i="5"/>
  <c r="O505" i="5"/>
  <c r="N505" i="5"/>
  <c r="O504" i="5"/>
  <c r="O503" i="5"/>
  <c r="Q502" i="5"/>
  <c r="Q510" i="5" s="1"/>
  <c r="P502" i="5"/>
  <c r="P510" i="5" s="1"/>
  <c r="N502" i="5"/>
  <c r="N510" i="5" s="1"/>
  <c r="O501" i="5"/>
  <c r="O500" i="5"/>
  <c r="O499" i="5"/>
  <c r="O498" i="5"/>
  <c r="O502" i="5" s="1"/>
  <c r="O510" i="5" s="1"/>
  <c r="Q495" i="5"/>
  <c r="P495" i="5"/>
  <c r="N495" i="5"/>
  <c r="O494" i="5"/>
  <c r="O493" i="5"/>
  <c r="O492" i="5"/>
  <c r="O495" i="5" s="1"/>
  <c r="Q491" i="5"/>
  <c r="P491" i="5"/>
  <c r="O491" i="5"/>
  <c r="N491" i="5"/>
  <c r="O490" i="5"/>
  <c r="O489" i="5"/>
  <c r="Q488" i="5"/>
  <c r="P488" i="5"/>
  <c r="N488" i="5"/>
  <c r="O487" i="5"/>
  <c r="O488" i="5" s="1"/>
  <c r="O486" i="5"/>
  <c r="Q485" i="5"/>
  <c r="P485" i="5"/>
  <c r="O485" i="5"/>
  <c r="N485" i="5"/>
  <c r="O484" i="5"/>
  <c r="O483" i="5"/>
  <c r="Q482" i="5"/>
  <c r="P482" i="5"/>
  <c r="N482" i="5"/>
  <c r="O481" i="5"/>
  <c r="O482" i="5" s="1"/>
  <c r="O480" i="5"/>
  <c r="Q479" i="5"/>
  <c r="P479" i="5"/>
  <c r="O479" i="5"/>
  <c r="N479" i="5"/>
  <c r="O478" i="5"/>
  <c r="O477" i="5"/>
  <c r="Q476" i="5"/>
  <c r="P476" i="5"/>
  <c r="N476" i="5"/>
  <c r="O475" i="5"/>
  <c r="O476" i="5" s="1"/>
  <c r="O474" i="5"/>
  <c r="Q473" i="5"/>
  <c r="P473" i="5"/>
  <c r="O473" i="5"/>
  <c r="N473" i="5"/>
  <c r="O472" i="5"/>
  <c r="O471" i="5"/>
  <c r="Q470" i="5"/>
  <c r="P470" i="5"/>
  <c r="N470" i="5"/>
  <c r="O469" i="5"/>
  <c r="O468" i="5"/>
  <c r="O467" i="5"/>
  <c r="O470" i="5" s="1"/>
  <c r="Q466" i="5"/>
  <c r="P466" i="5"/>
  <c r="P496" i="5" s="1"/>
  <c r="P524" i="5" s="1"/>
  <c r="N466" i="5"/>
  <c r="O465" i="5"/>
  <c r="O464" i="5"/>
  <c r="O466" i="5" s="1"/>
  <c r="Q463" i="5"/>
  <c r="P463" i="5"/>
  <c r="N463" i="5"/>
  <c r="O462" i="5"/>
  <c r="O461" i="5"/>
  <c r="O460" i="5"/>
  <c r="O459" i="5"/>
  <c r="O463" i="5" s="1"/>
  <c r="O458" i="5"/>
  <c r="Q457" i="5"/>
  <c r="P457" i="5"/>
  <c r="O457" i="5"/>
  <c r="N457" i="5"/>
  <c r="O456" i="5"/>
  <c r="O455" i="5"/>
  <c r="Q454" i="5"/>
  <c r="P454" i="5"/>
  <c r="N454" i="5"/>
  <c r="O453" i="5"/>
  <c r="O454" i="5" s="1"/>
  <c r="O452" i="5"/>
  <c r="Q451" i="5"/>
  <c r="P451" i="5"/>
  <c r="O451" i="5"/>
  <c r="N451" i="5"/>
  <c r="O450" i="5"/>
  <c r="O449" i="5"/>
  <c r="Q448" i="5"/>
  <c r="Q496" i="5" s="1"/>
  <c r="Q524" i="5" s="1"/>
  <c r="P448" i="5"/>
  <c r="N448" i="5"/>
  <c r="N496" i="5" s="1"/>
  <c r="O447" i="5"/>
  <c r="O448" i="5" s="1"/>
  <c r="O496" i="5" s="1"/>
  <c r="O446" i="5"/>
  <c r="Q441" i="5"/>
  <c r="P441" i="5"/>
  <c r="O441" i="5"/>
  <c r="N441" i="5"/>
  <c r="O440" i="5"/>
  <c r="O439" i="5"/>
  <c r="Q438" i="5"/>
  <c r="P438" i="5"/>
  <c r="N438" i="5"/>
  <c r="O437" i="5"/>
  <c r="O438" i="5" s="1"/>
  <c r="O436" i="5"/>
  <c r="Q435" i="5"/>
  <c r="P435" i="5"/>
  <c r="O435" i="5"/>
  <c r="N435" i="5"/>
  <c r="O434" i="5"/>
  <c r="O433" i="5"/>
  <c r="Q432" i="5"/>
  <c r="P432" i="5"/>
  <c r="N432" i="5"/>
  <c r="O431" i="5"/>
  <c r="O432" i="5" s="1"/>
  <c r="O430" i="5"/>
  <c r="Q429" i="5"/>
  <c r="P429" i="5"/>
  <c r="O429" i="5"/>
  <c r="N429" i="5"/>
  <c r="O428" i="5"/>
  <c r="O427" i="5"/>
  <c r="Q426" i="5"/>
  <c r="P426" i="5"/>
  <c r="N426" i="5"/>
  <c r="O425" i="5"/>
  <c r="O426" i="5" s="1"/>
  <c r="O424" i="5"/>
  <c r="Q423" i="5"/>
  <c r="P423" i="5"/>
  <c r="O423" i="5"/>
  <c r="N423" i="5"/>
  <c r="O421" i="5"/>
  <c r="Q420" i="5"/>
  <c r="Q442" i="5" s="1"/>
  <c r="P420" i="5"/>
  <c r="P442" i="5" s="1"/>
  <c r="N420" i="5"/>
  <c r="N442" i="5" s="1"/>
  <c r="O419" i="5"/>
  <c r="O418" i="5"/>
  <c r="O420" i="5" s="1"/>
  <c r="O442" i="5" s="1"/>
  <c r="Q415" i="5"/>
  <c r="Q416" i="5" s="1"/>
  <c r="P415" i="5"/>
  <c r="P416" i="5" s="1"/>
  <c r="O415" i="5"/>
  <c r="O416" i="5" s="1"/>
  <c r="N415" i="5"/>
  <c r="N416" i="5" s="1"/>
  <c r="N443" i="5" s="1"/>
  <c r="O414" i="5"/>
  <c r="O413" i="5"/>
  <c r="N529" i="5" l="1"/>
  <c r="N540" i="5"/>
  <c r="N528" i="5" s="1"/>
  <c r="N524" i="5"/>
  <c r="N525" i="5" s="1"/>
  <c r="O523" i="5"/>
  <c r="O524" i="5" s="1"/>
  <c r="P443" i="5"/>
  <c r="P525" i="5" s="1"/>
  <c r="O443" i="5"/>
  <c r="Q443" i="5"/>
  <c r="Q525" i="5" s="1"/>
  <c r="O525" i="5" l="1"/>
  <c r="N400" i="5" l="1"/>
  <c r="N399" i="5"/>
  <c r="N398" i="5"/>
  <c r="N396" i="5"/>
  <c r="N395" i="5"/>
  <c r="N394" i="5"/>
  <c r="N393" i="5"/>
  <c r="N392" i="5"/>
  <c r="N391" i="5"/>
  <c r="N390" i="5"/>
  <c r="N389" i="5"/>
  <c r="N388" i="5"/>
  <c r="N387" i="5"/>
  <c r="N386" i="5"/>
  <c r="N385" i="5" s="1"/>
  <c r="N384" i="5" s="1"/>
  <c r="Q378" i="5"/>
  <c r="P378" i="5"/>
  <c r="N378" i="5"/>
  <c r="N379" i="5" s="1"/>
  <c r="O377" i="5"/>
  <c r="O376" i="5"/>
  <c r="O375" i="5"/>
  <c r="O378" i="5" s="1"/>
  <c r="Q374" i="5"/>
  <c r="O374" i="5" s="1"/>
  <c r="P374" i="5"/>
  <c r="N374" i="5"/>
  <c r="O373" i="5"/>
  <c r="O372" i="5"/>
  <c r="Q371" i="5"/>
  <c r="P371" i="5"/>
  <c r="O371" i="5"/>
  <c r="N371" i="5"/>
  <c r="O370" i="5"/>
  <c r="O369" i="5"/>
  <c r="Q368" i="5"/>
  <c r="P368" i="5"/>
  <c r="N368" i="5"/>
  <c r="O367" i="5"/>
  <c r="O366" i="5"/>
  <c r="O365" i="5"/>
  <c r="O368" i="5" s="1"/>
  <c r="Q364" i="5"/>
  <c r="P364" i="5"/>
  <c r="N364" i="5"/>
  <c r="O363" i="5"/>
  <c r="O362" i="5"/>
  <c r="O361" i="5"/>
  <c r="O364" i="5" s="1"/>
  <c r="Q360" i="5"/>
  <c r="P360" i="5"/>
  <c r="O360" i="5"/>
  <c r="N360" i="5"/>
  <c r="O359" i="5"/>
  <c r="O358" i="5"/>
  <c r="Q357" i="5"/>
  <c r="Q379" i="5" s="1"/>
  <c r="P357" i="5"/>
  <c r="P379" i="5" s="1"/>
  <c r="N357" i="5"/>
  <c r="O356" i="5"/>
  <c r="O357" i="5" s="1"/>
  <c r="Q352" i="5"/>
  <c r="P352" i="5"/>
  <c r="N352" i="5"/>
  <c r="N353" i="5" s="1"/>
  <c r="O351" i="5"/>
  <c r="O350" i="5"/>
  <c r="O352" i="5" s="1"/>
  <c r="Q349" i="5"/>
  <c r="P349" i="5"/>
  <c r="N349" i="5"/>
  <c r="O348" i="5"/>
  <c r="O347" i="5"/>
  <c r="O346" i="5"/>
  <c r="O349" i="5" s="1"/>
  <c r="Q345" i="5"/>
  <c r="Q353" i="5" s="1"/>
  <c r="P345" i="5"/>
  <c r="P353" i="5" s="1"/>
  <c r="N345" i="5"/>
  <c r="O344" i="5"/>
  <c r="O343" i="5"/>
  <c r="O342" i="5"/>
  <c r="O345" i="5" s="1"/>
  <c r="N340" i="5"/>
  <c r="Q339" i="5"/>
  <c r="Q340" i="5" s="1"/>
  <c r="Q380" i="5" s="1"/>
  <c r="Q381" i="5" s="1"/>
  <c r="P339" i="5"/>
  <c r="P340" i="5" s="1"/>
  <c r="N339" i="5"/>
  <c r="O338" i="5"/>
  <c r="O337" i="5"/>
  <c r="O339" i="5" s="1"/>
  <c r="O340" i="5" s="1"/>
  <c r="N380" i="5" l="1"/>
  <c r="N381" i="5" s="1"/>
  <c r="O353" i="5"/>
  <c r="O380" i="5" s="1"/>
  <c r="O381" i="5" s="1"/>
  <c r="P380" i="5"/>
  <c r="P381" i="5" s="1"/>
  <c r="O379" i="5"/>
  <c r="N324" i="5" l="1"/>
  <c r="N323" i="5"/>
  <c r="N322" i="5"/>
  <c r="N321" i="5"/>
  <c r="N319" i="5"/>
  <c r="N318" i="5"/>
  <c r="N317" i="5"/>
  <c r="N316" i="5"/>
  <c r="N315" i="5"/>
  <c r="N314" i="5"/>
  <c r="N313" i="5"/>
  <c r="N312" i="5"/>
  <c r="N311" i="5"/>
  <c r="N310" i="5"/>
  <c r="Q302" i="5"/>
  <c r="Q303" i="5" s="1"/>
  <c r="P302" i="5"/>
  <c r="P303" i="5" s="1"/>
  <c r="O302" i="5"/>
  <c r="O303" i="5" s="1"/>
  <c r="N302" i="5"/>
  <c r="N303" i="5" s="1"/>
  <c r="O301" i="5"/>
  <c r="O300" i="5"/>
  <c r="Q297" i="5"/>
  <c r="P297" i="5"/>
  <c r="N297" i="5"/>
  <c r="O296" i="5"/>
  <c r="O297" i="5" s="1"/>
  <c r="O295" i="5"/>
  <c r="Q294" i="5"/>
  <c r="P294" i="5"/>
  <c r="N294" i="5"/>
  <c r="O293" i="5"/>
  <c r="O292" i="5"/>
  <c r="O291" i="5"/>
  <c r="O290" i="5"/>
  <c r="O289" i="5"/>
  <c r="O288" i="5"/>
  <c r="O287" i="5"/>
  <c r="O294" i="5" s="1"/>
  <c r="Q286" i="5"/>
  <c r="P286" i="5"/>
  <c r="O286" i="5"/>
  <c r="N286" i="5"/>
  <c r="O285" i="5"/>
  <c r="O284" i="5"/>
  <c r="Q283" i="5"/>
  <c r="Q298" i="5" s="1"/>
  <c r="P283" i="5"/>
  <c r="P298" i="5" s="1"/>
  <c r="N283" i="5"/>
  <c r="N298" i="5" s="1"/>
  <c r="O282" i="5"/>
  <c r="O281" i="5"/>
  <c r="O283" i="5" s="1"/>
  <c r="Q278" i="5"/>
  <c r="P278" i="5"/>
  <c r="O278" i="5"/>
  <c r="N278" i="5"/>
  <c r="O277" i="5"/>
  <c r="O276" i="5"/>
  <c r="Q275" i="5"/>
  <c r="P275" i="5"/>
  <c r="N275" i="5"/>
  <c r="O274" i="5"/>
  <c r="O273" i="5"/>
  <c r="O272" i="5"/>
  <c r="O271" i="5"/>
  <c r="O275" i="5" s="1"/>
  <c r="Q270" i="5"/>
  <c r="P270" i="5"/>
  <c r="N270" i="5"/>
  <c r="O269" i="5"/>
  <c r="O268" i="5"/>
  <c r="O270" i="5" s="1"/>
  <c r="Q267" i="5"/>
  <c r="P267" i="5"/>
  <c r="O267" i="5"/>
  <c r="N267" i="5"/>
  <c r="N279" i="5" s="1"/>
  <c r="O266" i="5"/>
  <c r="O265" i="5"/>
  <c r="Q264" i="5"/>
  <c r="P264" i="5"/>
  <c r="N264" i="5"/>
  <c r="O263" i="5"/>
  <c r="O262" i="5"/>
  <c r="O261" i="5"/>
  <c r="O264" i="5" s="1"/>
  <c r="Q260" i="5"/>
  <c r="P260" i="5"/>
  <c r="O260" i="5"/>
  <c r="N260" i="5"/>
  <c r="O259" i="5"/>
  <c r="O258" i="5"/>
  <c r="Q257" i="5"/>
  <c r="P257" i="5"/>
  <c r="N257" i="5"/>
  <c r="O256" i="5"/>
  <c r="O255" i="5"/>
  <c r="O254" i="5"/>
  <c r="O257" i="5" s="1"/>
  <c r="Q253" i="5"/>
  <c r="Q279" i="5" s="1"/>
  <c r="P253" i="5"/>
  <c r="P279" i="5" s="1"/>
  <c r="N253" i="5"/>
  <c r="O252" i="5"/>
  <c r="O251" i="5"/>
  <c r="O250" i="5"/>
  <c r="O253" i="5" s="1"/>
  <c r="Q247" i="5"/>
  <c r="Q248" i="5" s="1"/>
  <c r="P247" i="5"/>
  <c r="P248" i="5" s="1"/>
  <c r="O247" i="5"/>
  <c r="O248" i="5" s="1"/>
  <c r="N247" i="5"/>
  <c r="N248" i="5" s="1"/>
  <c r="O245" i="5"/>
  <c r="Q242" i="5"/>
  <c r="P242" i="5"/>
  <c r="N242" i="5"/>
  <c r="O241" i="5"/>
  <c r="O240" i="5"/>
  <c r="O239" i="5"/>
  <c r="O238" i="5"/>
  <c r="O237" i="5"/>
  <c r="O242" i="5" s="1"/>
  <c r="Q236" i="5"/>
  <c r="P236" i="5"/>
  <c r="N236" i="5"/>
  <c r="O235" i="5"/>
  <c r="O234" i="5"/>
  <c r="O236" i="5" s="1"/>
  <c r="Q233" i="5"/>
  <c r="P233" i="5"/>
  <c r="N233" i="5"/>
  <c r="O232" i="5"/>
  <c r="O231" i="5"/>
  <c r="O230" i="5"/>
  <c r="O233" i="5" s="1"/>
  <c r="Q229" i="5"/>
  <c r="P229" i="5"/>
  <c r="N229" i="5"/>
  <c r="O228" i="5"/>
  <c r="O229" i="5" s="1"/>
  <c r="O227" i="5"/>
  <c r="Q226" i="5"/>
  <c r="P226" i="5"/>
  <c r="P243" i="5" s="1"/>
  <c r="N226" i="5"/>
  <c r="O225" i="5"/>
  <c r="O224" i="5"/>
  <c r="O226" i="5" s="1"/>
  <c r="Q223" i="5"/>
  <c r="Q243" i="5" s="1"/>
  <c r="P223" i="5"/>
  <c r="N223" i="5"/>
  <c r="N243" i="5" s="1"/>
  <c r="N304" i="5" s="1"/>
  <c r="N305" i="5" s="1"/>
  <c r="O222" i="5"/>
  <c r="O223" i="5" s="1"/>
  <c r="O221" i="5"/>
  <c r="N309" i="5" l="1"/>
  <c r="N320" i="5"/>
  <c r="Q304" i="5"/>
  <c r="Q305" i="5" s="1"/>
  <c r="P304" i="5"/>
  <c r="P305" i="5" s="1"/>
  <c r="O279" i="5"/>
  <c r="O298" i="5"/>
  <c r="O243" i="5"/>
  <c r="N308" i="5" l="1"/>
  <c r="O304" i="5"/>
  <c r="O305" i="5" s="1"/>
  <c r="N208" i="5" l="1"/>
  <c r="N207" i="5"/>
  <c r="N206" i="5"/>
  <c r="N205" i="5"/>
  <c r="N204" i="5" s="1"/>
  <c r="N203" i="5"/>
  <c r="N202" i="5"/>
  <c r="N201" i="5"/>
  <c r="N200" i="5"/>
  <c r="N199" i="5"/>
  <c r="N198" i="5"/>
  <c r="N197" i="5"/>
  <c r="N193" i="5" s="1"/>
  <c r="N196" i="5"/>
  <c r="N195" i="5"/>
  <c r="N194" i="5"/>
  <c r="Q186" i="5"/>
  <c r="Q187" i="5" s="1"/>
  <c r="P186" i="5"/>
  <c r="P187" i="5" s="1"/>
  <c r="N186" i="5"/>
  <c r="N187" i="5" s="1"/>
  <c r="O185" i="5"/>
  <c r="O184" i="5"/>
  <c r="O183" i="5"/>
  <c r="O186" i="5" s="1"/>
  <c r="O187" i="5" s="1"/>
  <c r="O182" i="5"/>
  <c r="O181" i="5"/>
  <c r="O180" i="5"/>
  <c r="Q177" i="5"/>
  <c r="P177" i="5"/>
  <c r="N177" i="5"/>
  <c r="O176" i="5"/>
  <c r="O177" i="5" s="1"/>
  <c r="O175" i="5"/>
  <c r="Q174" i="5"/>
  <c r="P174" i="5"/>
  <c r="O174" i="5"/>
  <c r="N174" i="5"/>
  <c r="O173" i="5"/>
  <c r="O172" i="5"/>
  <c r="Q171" i="5"/>
  <c r="Q178" i="5" s="1"/>
  <c r="P171" i="5"/>
  <c r="P178" i="5" s="1"/>
  <c r="N171" i="5"/>
  <c r="N178" i="5" s="1"/>
  <c r="O170" i="5"/>
  <c r="O171" i="5" s="1"/>
  <c r="O169" i="5"/>
  <c r="Q166" i="5"/>
  <c r="P166" i="5"/>
  <c r="O166" i="5"/>
  <c r="N166" i="5"/>
  <c r="O165" i="5"/>
  <c r="O164" i="5"/>
  <c r="Q163" i="5"/>
  <c r="Q167" i="5" s="1"/>
  <c r="P163" i="5"/>
  <c r="P167" i="5" s="1"/>
  <c r="N163" i="5"/>
  <c r="N167" i="5" s="1"/>
  <c r="O162" i="5"/>
  <c r="O163" i="5" s="1"/>
  <c r="O167" i="5" s="1"/>
  <c r="O161" i="5"/>
  <c r="Q158" i="5"/>
  <c r="Q159" i="5" s="1"/>
  <c r="P158" i="5"/>
  <c r="P159" i="5" s="1"/>
  <c r="N158" i="5"/>
  <c r="N159" i="5" s="1"/>
  <c r="O157" i="5"/>
  <c r="O156" i="5"/>
  <c r="O155" i="5"/>
  <c r="O158" i="5" s="1"/>
  <c r="O159" i="5" s="1"/>
  <c r="Q152" i="5"/>
  <c r="P152" i="5"/>
  <c r="N152" i="5"/>
  <c r="N153" i="5" s="1"/>
  <c r="O151" i="5"/>
  <c r="O150" i="5"/>
  <c r="O152" i="5" s="1"/>
  <c r="Q149" i="5"/>
  <c r="Q153" i="5" s="1"/>
  <c r="P149" i="5"/>
  <c r="P153" i="5" s="1"/>
  <c r="N149" i="5"/>
  <c r="O148" i="5"/>
  <c r="O147" i="5"/>
  <c r="O149" i="5" s="1"/>
  <c r="Q144" i="5"/>
  <c r="P144" i="5"/>
  <c r="N144" i="5"/>
  <c r="O143" i="5"/>
  <c r="O142" i="5"/>
  <c r="O144" i="5" s="1"/>
  <c r="Q141" i="5"/>
  <c r="P141" i="5"/>
  <c r="N141" i="5"/>
  <c r="O140" i="5"/>
  <c r="O139" i="5"/>
  <c r="O141" i="5" s="1"/>
  <c r="Q138" i="5"/>
  <c r="P138" i="5"/>
  <c r="N138" i="5"/>
  <c r="O137" i="5"/>
  <c r="O136" i="5"/>
  <c r="O138" i="5" s="1"/>
  <c r="Q135" i="5"/>
  <c r="P135" i="5"/>
  <c r="N135" i="5"/>
  <c r="O134" i="5"/>
  <c r="O133" i="5"/>
  <c r="O135" i="5" s="1"/>
  <c r="Q132" i="5"/>
  <c r="P132" i="5"/>
  <c r="N132" i="5"/>
  <c r="O131" i="5"/>
  <c r="O130" i="5"/>
  <c r="O129" i="5"/>
  <c r="O128" i="5"/>
  <c r="O127" i="5"/>
  <c r="O126" i="5"/>
  <c r="O125" i="5"/>
  <c r="O124" i="5"/>
  <c r="O132" i="5" s="1"/>
  <c r="Q123" i="5"/>
  <c r="Q145" i="5" s="1"/>
  <c r="P123" i="5"/>
  <c r="P145" i="5" s="1"/>
  <c r="N123" i="5"/>
  <c r="N145" i="5" s="1"/>
  <c r="N188" i="5" s="1"/>
  <c r="N189" i="5" s="1"/>
  <c r="O122" i="5"/>
  <c r="O121" i="5"/>
  <c r="O123" i="5" s="1"/>
  <c r="Q188" i="5" l="1"/>
  <c r="Q189" i="5" s="1"/>
  <c r="O153" i="5"/>
  <c r="O178" i="5"/>
  <c r="P188" i="5"/>
  <c r="P189" i="5" s="1"/>
  <c r="N192" i="5"/>
  <c r="O145" i="5"/>
  <c r="O188" i="5" l="1"/>
  <c r="O189" i="5" s="1"/>
  <c r="N108" i="5" l="1"/>
  <c r="N107" i="5"/>
  <c r="N106" i="5"/>
  <c r="N105" i="5"/>
  <c r="N104" i="5"/>
  <c r="N103" i="5"/>
  <c r="N102" i="5"/>
  <c r="N101" i="5"/>
  <c r="N100" i="5"/>
  <c r="N99" i="5"/>
  <c r="N98" i="5"/>
  <c r="N97" i="5"/>
  <c r="N96" i="5"/>
  <c r="N95" i="5"/>
  <c r="N94" i="5"/>
  <c r="N93" i="5" s="1"/>
  <c r="N92" i="5" s="1"/>
  <c r="Q86" i="5"/>
  <c r="P86" i="5"/>
  <c r="N86" i="5"/>
  <c r="O85" i="5"/>
  <c r="O84" i="5"/>
  <c r="O86" i="5" s="1"/>
  <c r="Q83" i="5"/>
  <c r="P83" i="5"/>
  <c r="N83" i="5"/>
  <c r="O82" i="5"/>
  <c r="O81" i="5"/>
  <c r="O80" i="5"/>
  <c r="O83" i="5" s="1"/>
  <c r="Q79" i="5"/>
  <c r="P79" i="5"/>
  <c r="N79" i="5"/>
  <c r="O77" i="5"/>
  <c r="O79" i="5" s="1"/>
  <c r="Q76" i="5"/>
  <c r="P76" i="5"/>
  <c r="N76" i="5"/>
  <c r="O75" i="5"/>
  <c r="O74" i="5"/>
  <c r="O76" i="5" s="1"/>
  <c r="Q73" i="5"/>
  <c r="P73" i="5"/>
  <c r="P87" i="5" s="1"/>
  <c r="N73" i="5"/>
  <c r="O72" i="5"/>
  <c r="O71" i="5"/>
  <c r="O73" i="5" s="1"/>
  <c r="Q70" i="5"/>
  <c r="Q87" i="5" s="1"/>
  <c r="P70" i="5"/>
  <c r="N70" i="5"/>
  <c r="N87" i="5" s="1"/>
  <c r="O69" i="5"/>
  <c r="O68" i="5"/>
  <c r="O70" i="5" s="1"/>
  <c r="Q65" i="5"/>
  <c r="P65" i="5"/>
  <c r="N65" i="5"/>
  <c r="O64" i="5"/>
  <c r="O63" i="5"/>
  <c r="O65" i="5" s="1"/>
  <c r="Q62" i="5"/>
  <c r="Q66" i="5" s="1"/>
  <c r="P62" i="5"/>
  <c r="N62" i="5"/>
  <c r="N66" i="5" s="1"/>
  <c r="O61" i="5"/>
  <c r="O60" i="5"/>
  <c r="O62" i="5" s="1"/>
  <c r="Q59" i="5"/>
  <c r="P59" i="5"/>
  <c r="P66" i="5" s="1"/>
  <c r="N59" i="5"/>
  <c r="O58" i="5"/>
  <c r="O57" i="5"/>
  <c r="O59" i="5" s="1"/>
  <c r="Q56" i="5"/>
  <c r="P56" i="5"/>
  <c r="N56" i="5"/>
  <c r="O55" i="5"/>
  <c r="O54" i="5"/>
  <c r="O53" i="5"/>
  <c r="O56" i="5" s="1"/>
  <c r="Q52" i="5"/>
  <c r="P52" i="5"/>
  <c r="N52" i="5"/>
  <c r="O51" i="5"/>
  <c r="O52" i="5" s="1"/>
  <c r="O50" i="5"/>
  <c r="Q49" i="5"/>
  <c r="P49" i="5"/>
  <c r="N49" i="5"/>
  <c r="O48" i="5"/>
  <c r="O47" i="5"/>
  <c r="O46" i="5"/>
  <c r="O49" i="5" s="1"/>
  <c r="Q44" i="5"/>
  <c r="P44" i="5"/>
  <c r="N44" i="5"/>
  <c r="O43" i="5"/>
  <c r="O42" i="5"/>
  <c r="O41" i="5"/>
  <c r="O40" i="5"/>
  <c r="O44" i="5" s="1"/>
  <c r="Q39" i="5"/>
  <c r="P39" i="5"/>
  <c r="N39" i="5"/>
  <c r="O38" i="5"/>
  <c r="O37" i="5"/>
  <c r="O39" i="5" s="1"/>
  <c r="Q34" i="5"/>
  <c r="P34" i="5"/>
  <c r="N34" i="5"/>
  <c r="O33" i="5"/>
  <c r="O32" i="5"/>
  <c r="O34" i="5" s="1"/>
  <c r="Q31" i="5"/>
  <c r="P31" i="5"/>
  <c r="N31" i="5"/>
  <c r="O30" i="5"/>
  <c r="O29" i="5"/>
  <c r="O31" i="5" s="1"/>
  <c r="Q28" i="5"/>
  <c r="P28" i="5"/>
  <c r="N28" i="5"/>
  <c r="O27" i="5"/>
  <c r="O26" i="5"/>
  <c r="O28" i="5" s="1"/>
  <c r="Q25" i="5"/>
  <c r="P25" i="5"/>
  <c r="N25" i="5"/>
  <c r="O24" i="5"/>
  <c r="O23" i="5"/>
  <c r="O25" i="5" s="1"/>
  <c r="Q22" i="5"/>
  <c r="Q35" i="5" s="1"/>
  <c r="P22" i="5"/>
  <c r="P35" i="5" s="1"/>
  <c r="N22" i="5"/>
  <c r="N35" i="5" s="1"/>
  <c r="N88" i="5" s="1"/>
  <c r="N89" i="5" s="1"/>
  <c r="O21" i="5"/>
  <c r="O20" i="5"/>
  <c r="O19" i="5"/>
  <c r="O18" i="5"/>
  <c r="O17" i="5"/>
  <c r="O16" i="5"/>
  <c r="O22" i="5" s="1"/>
  <c r="P88" i="5" l="1"/>
  <c r="P89" i="5" s="1"/>
  <c r="O66" i="5"/>
  <c r="O35" i="5"/>
  <c r="Q88" i="5"/>
  <c r="Q89" i="5" s="1"/>
  <c r="O87" i="5"/>
  <c r="O88" i="5" l="1"/>
  <c r="O89" i="5" s="1"/>
</calcChain>
</file>

<file path=xl/sharedStrings.xml><?xml version="1.0" encoding="utf-8"?>
<sst xmlns="http://schemas.openxmlformats.org/spreadsheetml/2006/main" count="4523" uniqueCount="1090">
  <si>
    <t>Programos tikslo kodas</t>
  </si>
  <si>
    <t>Uždavinio kodas</t>
  </si>
  <si>
    <t>Priemonės kodas</t>
  </si>
  <si>
    <t xml:space="preserve">Priemonės pavadinimas </t>
  </si>
  <si>
    <t>Funkcinės klasifikacijos kodas</t>
  </si>
  <si>
    <t>išlaidoms</t>
  </si>
  <si>
    <t xml:space="preserve">iš jų </t>
  </si>
  <si>
    <t>turtui įsigyti</t>
  </si>
  <si>
    <t>Finansavimo šaltinis</t>
  </si>
  <si>
    <t>01</t>
  </si>
  <si>
    <t>02</t>
  </si>
  <si>
    <t>03</t>
  </si>
  <si>
    <t>05</t>
  </si>
  <si>
    <t>10</t>
  </si>
  <si>
    <t>11</t>
  </si>
  <si>
    <t>1</t>
  </si>
  <si>
    <t>2</t>
  </si>
  <si>
    <t>3</t>
  </si>
  <si>
    <t>4</t>
  </si>
  <si>
    <t>6</t>
  </si>
  <si>
    <t>7</t>
  </si>
  <si>
    <t>8</t>
  </si>
  <si>
    <t>iš jų darbo užmokesčiui</t>
  </si>
  <si>
    <t>Iš viso uždaviniui:</t>
  </si>
  <si>
    <t>Iš viso:</t>
  </si>
  <si>
    <t>Iš viso tikslui :</t>
  </si>
  <si>
    <t>IŠ VISO PROGRAMAI:</t>
  </si>
  <si>
    <t>iš viso</t>
  </si>
  <si>
    <t>Savivaldybės biudžeto lėšos:</t>
  </si>
  <si>
    <t xml:space="preserve">Kiti šaltiniai: </t>
  </si>
  <si>
    <t>5</t>
  </si>
  <si>
    <t>Pavadinimas</t>
  </si>
  <si>
    <t>SB</t>
  </si>
  <si>
    <t>04</t>
  </si>
  <si>
    <t>06</t>
  </si>
  <si>
    <t>20</t>
  </si>
  <si>
    <t xml:space="preserve">APLINKOS IR KRAŠTOVAIZDŽIO APSAUGOS PROGRAMOS </t>
  </si>
  <si>
    <t>4.4.3.1</t>
  </si>
  <si>
    <t>07</t>
  </si>
  <si>
    <t>6.2.1.1</t>
  </si>
  <si>
    <t>VD</t>
  </si>
  <si>
    <t>10.5.1.1</t>
  </si>
  <si>
    <t xml:space="preserve">Vykdyti aplinkos apsaugos rėmimo programą  </t>
  </si>
  <si>
    <t xml:space="preserve">Programos tikslų, uždavinių, priemonėms įgyvendinti skirtų lėšų ir produkto vertinimo kriterijų suvestinė  </t>
  </si>
  <si>
    <t>Nukirstų avarinių medžių skaičius vnt.</t>
  </si>
  <si>
    <t>1 lentelė</t>
  </si>
  <si>
    <t>(tūkst. Eur)</t>
  </si>
  <si>
    <t>Savivaldybės pajamos iš surenkamų mokesčių (SB)</t>
  </si>
  <si>
    <t>Valstybės biudžeto dotacijų lėšos (VD)</t>
  </si>
  <si>
    <t>Pajamos už suteiktas mokamas paslaugas ir turto nuomą (SP)</t>
  </si>
  <si>
    <t>Valstybės investicijų plorgramos lėšos (VIP)</t>
  </si>
  <si>
    <t>Skolintos lėšos (Paskolos savivaldybės vardu) (SL)</t>
  </si>
  <si>
    <t>Speciali tikslinė dotacija (VB)</t>
  </si>
  <si>
    <t>Kreditinės linijos lėšos (KL)</t>
  </si>
  <si>
    <t>Europos Sąjungos lėšos (ES)</t>
  </si>
  <si>
    <t>Kitos lėšos (Kt.)</t>
  </si>
  <si>
    <t>1.1.1.2</t>
  </si>
  <si>
    <t>Vykdyti žemės sklypų kadastrinius matavimus, formavimą, planų rengimą ir derinimą</t>
  </si>
  <si>
    <t xml:space="preserve">Suformuoti ir parengti žemės sklypų planai, vnt. </t>
  </si>
  <si>
    <t>5.3.1.1</t>
  </si>
  <si>
    <t>Speciali tikslinė dotacija vietinės reikšmės keliams (DK)</t>
  </si>
  <si>
    <t>Mokinio lėšos (ML)</t>
  </si>
  <si>
    <t>Valstybės biudžeto finansavimas (VBF)</t>
  </si>
  <si>
    <t xml:space="preserve">02 </t>
  </si>
  <si>
    <t>5.1.1.1</t>
  </si>
  <si>
    <t>Parengtas Dusetų miesto bendrasis planas, vnt.</t>
  </si>
  <si>
    <t>Atliekų surinkimas</t>
  </si>
  <si>
    <t>Atlikti oro kokybės tyrimus difuziniais ėmikliais Zarasų mieste sk.</t>
  </si>
  <si>
    <t>Metai</t>
  </si>
  <si>
    <t>Buoroda į ZRSSPP</t>
  </si>
  <si>
    <t>09</t>
  </si>
  <si>
    <t>Įgyvendintų aplinkos apsaugos rėmimo programos priemonių dalis, proc.</t>
  </si>
  <si>
    <t xml:space="preserve">Prižiūrėti viešuosius tualetus </t>
  </si>
  <si>
    <t>Aptarnauta konteinerių per m., sk.: mišrios atliekos / žaliosios atliekos</t>
  </si>
  <si>
    <t>Išvežtų atliekų kiekis per m., t</t>
  </si>
  <si>
    <t>Įgyvendinti užimtumo rėmimo priemones ir vykdyti užimtumo didinimo programą bei užimtumo skatinimo ir motyvavimo paslaugų nedirbantiems ir socialinę paramą gaunantiems asmenims modelio  įgyvendinimas</t>
  </si>
  <si>
    <t>Kreditinės linijos lėšos biudžete (KLB)</t>
  </si>
  <si>
    <t>Projektų įgyvendinimui numatytos ES lėšos (ESB)</t>
  </si>
  <si>
    <t>Produkto vertinimo kriterijus</t>
  </si>
  <si>
    <t>Zarasų rajono savivaldybės žemės sklypų kadastrinių matavimų paslaugos pagal poreikį</t>
  </si>
  <si>
    <t>Projekto  ,,Zarasų rajono savivaldybės bendrųjų planų koregavimas“ įgyvendinimas ir bendrųjų planų tikslinimas</t>
  </si>
  <si>
    <t>Atnaujinta vandens telkinių sistema istoriniame parke, vnt.</t>
  </si>
  <si>
    <t>100</t>
  </si>
  <si>
    <t xml:space="preserve">Darbo užimtumo programos įgyvendinimas, įdarbintų asmenų sk.                        </t>
  </si>
  <si>
    <t>Kodas -01</t>
  </si>
  <si>
    <t>Tvarkyti avarinius medžius ir netinkamoje vietoje augančius medžius</t>
  </si>
  <si>
    <t xml:space="preserve"> 2022 metų asignavimai</t>
  </si>
  <si>
    <t>Pagal poreikį, proc.</t>
  </si>
  <si>
    <t>Dariaus ir Girėno g. bei Vytauto g. daugiabučių namų kvartalo kompleksinio sutvarkymo TP parengimas, vnt.</t>
  </si>
  <si>
    <t>Zarasų rajono kapinių išplėtimas ir tvarkymas</t>
  </si>
  <si>
    <t>APLINKOS KOKYBĖS GERINIMAS IR KRAŠTOVAIZDŽIO IŠSAUGOJIMAS</t>
  </si>
  <si>
    <t>PLĖTOTI ATLIEKŲ TVARKYMO SISTEMAS</t>
  </si>
  <si>
    <t>GERINTI MIESTO IR KAIMO GYVENAMĄJĄ APLINKĄ</t>
  </si>
  <si>
    <t>VYKDYTI TERITORINĮ PLANAVIMĄ IR TECHNINĖS-PROJEKTINĖS DOKUMENTACIJOS RENGIMĄ</t>
  </si>
  <si>
    <t>Bendro naudojimo aikštelių tvarkymas, sk.</t>
  </si>
  <si>
    <t>Aprūpintų namų ūkių  konteineriais sk.</t>
  </si>
  <si>
    <t>Bendri popieriaus surinkimo atliekų konteineriai, vnt.</t>
  </si>
  <si>
    <t xml:space="preserve">Surengtų aplinkosauginio švietimo priemonių sk.
</t>
  </si>
  <si>
    <t>Atliekų rūšiavimo konteineriai biudžetinėms įstaigoms, vnt.</t>
  </si>
  <si>
    <t>3300</t>
  </si>
  <si>
    <t>Viešų teritorijų, esančių Šiaulių skg., buvusios turgavietės, priešprojektinių siūlymų parengimas, objektų sk.</t>
  </si>
  <si>
    <t>Dalyvaujamojo biudžeto projektų įgyvendinimas</t>
  </si>
  <si>
    <t>Įgyvendintų projektų sk.</t>
  </si>
  <si>
    <t>Strateginio plėtros plano parengimas, vnt.</t>
  </si>
  <si>
    <t>Funkcinės zonos strategijos parengimas, vnt.</t>
  </si>
  <si>
    <t>Techninio projekto parengimas, vnt.</t>
  </si>
  <si>
    <t xml:space="preserve">Naudotų padangų, kurių turėtojų nustatyti neįmanoma arba kuris neegzistuoja, tvarkymas Zarasų rajono savivaldybėje </t>
  </si>
  <si>
    <t xml:space="preserve">Surinkta padangų, t
</t>
  </si>
  <si>
    <t>Pastatų sertifikavimas, auditas, draudimas, leidimų statyboms ir griovimui gavimas, statybos užbaigimo procedūros ir  kitos inžinerinės paslaugos</t>
  </si>
  <si>
    <t>Parengtų techninių ir techninių darbo projektų ekspertizė, statinių ekspertizė, tyrimai ir darbų techninė bei projektų vykdymo priežiūra</t>
  </si>
  <si>
    <t>Techninių projektų, prieš projektinių pasiūlymų rengimas bei patikslinimas</t>
  </si>
  <si>
    <t>08</t>
  </si>
  <si>
    <t>VBF</t>
  </si>
  <si>
    <t>18</t>
  </si>
  <si>
    <t>19</t>
  </si>
  <si>
    <t>Zarasų miesto kapinių išplėtimas, ha</t>
  </si>
  <si>
    <t>Projektinių pasiūlymų (architektūrinių) parengimas (Zarasų kolumbariumas), vnt.</t>
  </si>
  <si>
    <t>Pavežtų iki darbo vietos asmenų sk.</t>
  </si>
  <si>
    <t>Viešojo tualeto (prie apžvalgos rato D. Bukonto g. 11B, Zaraso ežero Didžiojoje salo, prie Zarasaičio ežero, pasaže) remontas ir eksploatavimas, sutarčių sk./ WC sk.</t>
  </si>
  <si>
    <t>Įsigytų tekstilės konteinerių sk.</t>
  </si>
  <si>
    <r>
      <t>Veiklų pavadinimas</t>
    </r>
    <r>
      <rPr>
        <b/>
        <sz val="10"/>
        <color rgb="FFFF0000"/>
        <rFont val="Times New Roman"/>
        <family val="1"/>
        <charset val="186"/>
      </rPr>
      <t xml:space="preserve"> </t>
    </r>
  </si>
  <si>
    <t>Kriterijų įvykdymas ketvirčiais</t>
  </si>
  <si>
    <t>Vykdytojas (skyrius)</t>
  </si>
  <si>
    <t>I</t>
  </si>
  <si>
    <t>II</t>
  </si>
  <si>
    <t>III</t>
  </si>
  <si>
    <t>IV</t>
  </si>
  <si>
    <t>9</t>
  </si>
  <si>
    <t>12</t>
  </si>
  <si>
    <t>13</t>
  </si>
  <si>
    <t xml:space="preserve"> 2022 metų asignavimų planas </t>
  </si>
  <si>
    <t>2022-ųjų metų planas</t>
  </si>
  <si>
    <t>Išlaidų apskaita, ataskaitų teikimas</t>
  </si>
  <si>
    <t>x</t>
  </si>
  <si>
    <t>Išlaidų apskaita, ataskaitų rengimas ir mokėjimo prašymų teikimas</t>
  </si>
  <si>
    <t>Ramutė Gaidamavičienė, Turto valdymo ir viešųjų pirkimų sk.</t>
  </si>
  <si>
    <t>Dalyvavimas projekto susitikimuose su partneriais</t>
  </si>
  <si>
    <t>Gerda Markevičiūtė, Investicijų ir plėtros sk.</t>
  </si>
  <si>
    <t>Ramunė Šileikienė, Investicijų ir plėtros sk.</t>
  </si>
  <si>
    <t>Techninių specifikacijų rengimas, viešųjų pirkimų vykdymas, sutarčių kontrolė</t>
  </si>
  <si>
    <t>Miglė Tauterienė, Investicijų ir plėtros sk.</t>
  </si>
  <si>
    <t>Viešųjų pirkimų vykdymas, sutarčių administravimas</t>
  </si>
  <si>
    <t>Techninės užduoties parengimas, paslaugų pirkimas ir sutarties administravimas</t>
  </si>
  <si>
    <t>TP techninės užduoties parengimas, paslaugų pirkimas ir sutarties administravimas</t>
  </si>
  <si>
    <t>Rangos darbų pirkimas, sutarties sudarymas ir administravimas</t>
  </si>
  <si>
    <t>Pirkimo vykdymas, sutarties sudarymas ir administravimas</t>
  </si>
  <si>
    <t>Laikinas asmenų įdarbinimas</t>
  </si>
  <si>
    <t>Viešųjų pirkimų organizavimas, sutarties sudarymas ir kontrolė</t>
  </si>
  <si>
    <t>Viešųjų pirkimų organizavimas, sutarties sudarymas ir administravimas</t>
  </si>
  <si>
    <t>Sutarties sudarymas ir vykdymo kontrolė</t>
  </si>
  <si>
    <t>Viešųjų pirkimų organizavimas, sutarties sudarymas ir administravimas, konteinerių išdalinimas</t>
  </si>
  <si>
    <t>Petras Kavolis, Statybos ir urbanistikos sk.</t>
  </si>
  <si>
    <t>Evaldas Ulianskas , Statybos ir urbanistikos sk.</t>
  </si>
  <si>
    <t>Jonas Žusinas, Statybos ir urbanistikos sk.</t>
  </si>
  <si>
    <t>Roma Apanavičienė, Apskaitos ir materialinio aprūpinimo sk.</t>
  </si>
  <si>
    <t>Viešieji pirkimai, sutarties sudarymas ir kontrolė</t>
  </si>
  <si>
    <t>Paslaugų sutarties administravimas ir kontrolė, Dusetų bendrojo plano patvirtinimas</t>
  </si>
  <si>
    <t>Viešųjų pirkimų vykdymas, sutarčių administravimas ir kontrolė</t>
  </si>
  <si>
    <t>50</t>
  </si>
  <si>
    <t>58300/ 600</t>
  </si>
  <si>
    <t>825</t>
  </si>
  <si>
    <t>129</t>
  </si>
  <si>
    <t>1815</t>
  </si>
  <si>
    <t>4272</t>
  </si>
  <si>
    <t>ŠVIETIMO (FORMALAUS IR NEFORMALAUS) PROGRAMA</t>
  </si>
  <si>
    <t>Kodas</t>
  </si>
  <si>
    <t>BESIMOKANČIOS VISUOMENĖS UGDYMAS</t>
  </si>
  <si>
    <t>GERINTI UGDYMO PASLAUGŲ KOKYBĘ</t>
  </si>
  <si>
    <t>Mokymo reikmių finansavimas</t>
  </si>
  <si>
    <t>Lėšų perskirstymas</t>
  </si>
  <si>
    <t>Milda Čiškauskaitė, Švietimo ir kultūros sk.</t>
  </si>
  <si>
    <t>ML</t>
  </si>
  <si>
    <t>9.2.1.1</t>
  </si>
  <si>
    <t>ML dalis (7 proc.), perskirstymas proc.</t>
  </si>
  <si>
    <t>Išlaidų apskaita, ataskaitų rengimas</t>
  </si>
  <si>
    <t>Danutė Taločkienė, Apskaitos ir materialinio aprūpinimo sk.</t>
  </si>
  <si>
    <t xml:space="preserve">Gerinti mokyklos bendruomenės veiklą </t>
  </si>
  <si>
    <t>Mokytojų dienos minėjimas</t>
  </si>
  <si>
    <t>Sigita Keršienė, Švietimo ir kultūros sk.</t>
  </si>
  <si>
    <t>9.8.1.2</t>
  </si>
  <si>
    <t>Organizuotas mokytojų dienos minėjimas, renginių sk.</t>
  </si>
  <si>
    <t>Mokyklinės dokumentacijos pirkimų organizavimas</t>
  </si>
  <si>
    <t>Liudmila Malinauskienė, Švietimo ir kultūros sk.</t>
  </si>
  <si>
    <t>Mokyklinės dokumentacijos pirkimas</t>
  </si>
  <si>
    <t>Duomenų kaupimas. Suvenyrų viešasis pirkimas</t>
  </si>
  <si>
    <t>Jurgita Jablonskienė, Švietimo ir kultūros sk.</t>
  </si>
  <si>
    <t>90</t>
  </si>
  <si>
    <t>Išvykos-seminaro organizavimas, viešųjų pirkimų vykdymas</t>
  </si>
  <si>
    <t>Švietimo vadovų ir skyriaus specialistų kompetencijų tobulinimas, gerosios patirties sklaida, komandos formavimas, išvykų sk.</t>
  </si>
  <si>
    <t>Teisinės pagalbos viešasis pirkimas</t>
  </si>
  <si>
    <t>Teisinė pagalba švietimo įstaigoms, proc.</t>
  </si>
  <si>
    <t>Seminarų organizavimas, viešųjų pirkimų vykdymas</t>
  </si>
  <si>
    <t>Pasiruošimas įtraukiajam ugdymui, mokymų sk.</t>
  </si>
  <si>
    <t xml:space="preserve">Egzaminų koordinavimas. Valstybinės kalbos mokėjimo egzaminai organizuojami kitakalbiams asmenims bei asmenims, siekiantiems įgyti LR pilietybę ar gauti leidimą nuolat gyventi LR. Egzaminai vyks pagal poreikį pagal NŠA patvirtintą tvarkaraštį. </t>
  </si>
  <si>
    <t>Vida Markevičienė, Švietimo ir kultūros sk.</t>
  </si>
  <si>
    <t>Valstybinės kalbos ir Lietuvos Respublikos konstitucijos pagrindų egzaminų vykdymas (centras Zarasų ĄŽUOLO gimnazija), egzaminų sk.</t>
  </si>
  <si>
    <t>Lėšų perskirstymas mokykloms</t>
  </si>
  <si>
    <t>Vaikų gaunančių individualias mokymosi priemones (priešmokyklinukų ir pirmokų) sk.</t>
  </si>
  <si>
    <t>180</t>
  </si>
  <si>
    <t xml:space="preserve">Plėsti gabių ir talentingų mokslui vaikų ugdymo galimybes </t>
  </si>
  <si>
    <t>Duomenų kaupimas, lėšų paskirstymas po egzaminų rezultatų paskelbimo, Administracijos direktoriaus įsakymo parengimas</t>
  </si>
  <si>
    <t>Apdovanoti abiturientai, kurių valstybinių egzaminų darbai įvertinti 100 balų, sk.</t>
  </si>
  <si>
    <t>Apdovanoti mokiniai /komandos užėmę prizines vietas  šalies ir tarptautiniuose konkursuose</t>
  </si>
  <si>
    <t>Socialinės paramos mokiniams teikimas ir administravimas bei  mokinio reikmenų įsigijimas</t>
  </si>
  <si>
    <t>Paramos programos vykdymas</t>
  </si>
  <si>
    <t>589</t>
  </si>
  <si>
    <t>590</t>
  </si>
  <si>
    <t>Alina Vazgelevičienė, Socialinės paramos sk.</t>
  </si>
  <si>
    <t>10.4.1.40</t>
  </si>
  <si>
    <t>Nemokamą maitinimą gavusių vaikų sk.</t>
  </si>
  <si>
    <t>Paramos programos administravimas</t>
  </si>
  <si>
    <t>Jolanta Saladžienė, Finansų sk.</t>
  </si>
  <si>
    <t>Švietimo įstaigų personalo skaičiaus optimizavimo išlaidos  ir darbo sąlygų gerinimas</t>
  </si>
  <si>
    <t>Administravimas, lėšų perskirstymas, ataskaitos rengimas</t>
  </si>
  <si>
    <t>Mokytojų, su kuriais nutraukiamos darbo sutartys, sk.</t>
  </si>
  <si>
    <t>Projekto „Mokinių ugdymosi pasiekimų gerinimas diegiant kokybės krepšelį“ įgyvendinimas</t>
  </si>
  <si>
    <t xml:space="preserve">Projekto koordinavimas, projekto pabaiga - 2023 m. rugpjūčio 31 d. </t>
  </si>
  <si>
    <t>Renata Šatrovienė, Švietimo ir kultūros sk.</t>
  </si>
  <si>
    <t>Projekte dalyvavusių ugdymo įstaigų sk. (dalyvauja Zarasų "Ąžuolo" gimnazija, 15 proc.)</t>
  </si>
  <si>
    <t>DIDINTI UGDYMO PASLAUGŲ PASIEKIAMUMĄ</t>
  </si>
  <si>
    <t>Neatlygintinas mokinių pavėžėjimas į mokyklas ir atgal, mokinių ir švietimo bendruomenės narių pavėžėjimas į neformaliojo ugdymo renginius, ekskursijas, egzaminų centrus ir pan.</t>
  </si>
  <si>
    <t>540</t>
  </si>
  <si>
    <t>Mokinių, kuriems kompensuojamos pavėžėjimo išlaidos, sk.</t>
  </si>
  <si>
    <t>Klasių komplektavimas (papildomos lėšos klasėms, kuriose mokinių skaičius mažesnis už mokyklų, vykdančių formaliojo švietimo programas, tinklo kūrimo taisyklėse nustatytą skaičių)</t>
  </si>
  <si>
    <t>Komplektų, kuriuose trūksta vaikų iki minimalaus skaičiaus klasės komplekte, sk.</t>
  </si>
  <si>
    <t>MODERNIZUOTI UGDYMO ĮSTAIGŲ INFRASTRUKTŪRĄ</t>
  </si>
  <si>
    <t>Techninio projekto vertinimas, rangos darbų kainos tyrimas</t>
  </si>
  <si>
    <t>8.1.1.2</t>
  </si>
  <si>
    <t>Pritaikyti viešieji pastatai bendruomenių poreikiams, vnt.</t>
  </si>
  <si>
    <t>Mokėjimo prašymų teikimas pagal grafiką, proc.</t>
  </si>
  <si>
    <t>Joana Širvinskaitė, Investicijų ir plėtros sk.</t>
  </si>
  <si>
    <t>ES</t>
  </si>
  <si>
    <t>Įgyvendinimo proc.</t>
  </si>
  <si>
    <t>DIDINTI KŪNO KULTŪROS IR SPORTO PASLAUGŲ PRIEINAMUMĄ</t>
  </si>
  <si>
    <t>Projekto ,,Zarasų sporto centro erdvių atnaujinimas“ įgyvendinimas</t>
  </si>
  <si>
    <t>4 priešgaisrinių durų, lango laiptinėje, 4 langų atidarymo mechanizmų ir signalizacijos Ia. įrengimas: rangos dabų pirkimas ir kontrolė.</t>
  </si>
  <si>
    <t>Jonas Žusinas, Statybos ir urbanistikos sk.(p.vadovas)</t>
  </si>
  <si>
    <t>8.1.1.3</t>
  </si>
  <si>
    <t>Rekonstruotų patalpų plotas, kv.m./ numatytų darbų atlikimas proc.</t>
  </si>
  <si>
    <t xml:space="preserve">Įvykdyta 2021 m./100 </t>
  </si>
  <si>
    <t>Galutinio mokėjimo prašymo teikimas</t>
  </si>
  <si>
    <t>GMP pateikimas</t>
  </si>
  <si>
    <t xml:space="preserve">Įgyvendina kūno kultūros ir sporto plėtojimo priemones </t>
  </si>
  <si>
    <t>Įstaigoms, laimėjus projektų finansavimą, paskirstyti lėšas</t>
  </si>
  <si>
    <t xml:space="preserve">Savivaldybės sporto plėtros programos įgyvendinimas, sporto projektų organizavimas bei dalinis finansavimas </t>
  </si>
  <si>
    <t>PLĖTOTI NEFORMALŲJĮ UGDYMĄ IR MOKYMĄSI VISĄ GYVENIMĄ</t>
  </si>
  <si>
    <t xml:space="preserve">Vaikų vasaros stovyklų ir kitų neformaliojo vaikų švietimo veiklų finansavimas </t>
  </si>
  <si>
    <t>Konkurso organizavimas, sutarčių administravimas ir kontrolė</t>
  </si>
  <si>
    <t>8/120</t>
  </si>
  <si>
    <t>9.8.1.1</t>
  </si>
  <si>
    <t>Finansuotų paraiškų sk./ vaikų sk.</t>
  </si>
  <si>
    <t>Įgyvendinti neformaliojo vaikų švietimo (NVŠ) programas</t>
  </si>
  <si>
    <t>NVŠ teikėjų  atranka, sutarčių administravimas, ataskaitų kontrolė,  sutartys sudaromos I ir III ketv.</t>
  </si>
  <si>
    <t>3/ 4/ 87</t>
  </si>
  <si>
    <t>3/ 4/ 88</t>
  </si>
  <si>
    <t>VB</t>
  </si>
  <si>
    <t>Programų teikėjų sk./ programų sk./ vaikų sk.</t>
  </si>
  <si>
    <t>12/16/350</t>
  </si>
  <si>
    <t>Didinti suaugusiųjų neformaliojo švietimo paslaugų įvairovę</t>
  </si>
  <si>
    <t xml:space="preserve">Konkurso skelbimas, atranka, sutarčių administravimas </t>
  </si>
  <si>
    <t>1/1/105</t>
  </si>
  <si>
    <t>9.5.1.2</t>
  </si>
  <si>
    <t>Programų teikėjų sk./ programų sk./ žm. sk.</t>
  </si>
  <si>
    <t>SKATINTI JAUNIMO UŽIMTUMĄ IR AKTYVUMĄ</t>
  </si>
  <si>
    <t>Jaunimo politikos įgyvendinimas Zarasų rajone</t>
  </si>
  <si>
    <t>Jaunimo iniciatyvų skatinimas, jaunimo iniciatyvų (atrinktų konkurso būdu) finansavimas</t>
  </si>
  <si>
    <t>Julija Goštautaitė-Adomavičienė, Jaunimo reikalų koordinatorė (vyriausioji specialistė)</t>
  </si>
  <si>
    <t>10.9.1.1</t>
  </si>
  <si>
    <t>Jaunimo iniciatyvų skatinimas, iniciatyvų sk.</t>
  </si>
  <si>
    <t>2022 m. numatomi renginiai, minint Lietuvos jaunimo metus pagal JRD  numatomus Lietuvos jaunimo metų prioritetus: jaunimo politikos žinomumo didinimas, jaunimo įgalinimas ir dalyvavimas, jaunimo emocinė sveikata. II ketv. vyks jaunimo ir asmenų, dirbančių su jaunimu mokymai, Vietos savivaldos dienos organizavimas, numatant  apskrito stalo diskusiją tarp jaunimo atstovų ir vietos politikų. Siekiant didinti jaunimo politikos žinomumą ir patrauklumą planuojami susitikimai su vietos ir nacionalinio lygmens politikos formuotojais, mokymai ir seminarai. Jaunimas skatinamas savanoriauti ir įsitraukti į humanitarinės ir materialinės pagalbos teikimą nuo karo nukentėjusiems asmenims, taip pat asmenims, patiriantiems tautinę diskriminaciją.</t>
  </si>
  <si>
    <t>4/100</t>
  </si>
  <si>
    <t>4/200</t>
  </si>
  <si>
    <t>Pilietiškumo ir saviraiškos renginių jaunimui organizavimas, renginių sk./ dalyvių sk.</t>
  </si>
  <si>
    <t>12/400</t>
  </si>
  <si>
    <t>Jaunimo reikalų tarybos posėdžiai</t>
  </si>
  <si>
    <t>Jaunimo reikalų tarybos veiklos užtikrinimas, posėdžių sk.</t>
  </si>
  <si>
    <t>Jaunimo savanorystės skatinimas per Jaunimo savanorišką tarnybą, viešinimas Europos solidarumo korpuso tarptautinės savanorystės programos galimybių. Numatomi renginiai ir mokymai, bendradarbiaujant su Jaunimo savanoriška tarnyba. Tikslinė grupė - jaunimo savanorių tarnybos savanoriai, savanorius priimančių organizacijų kuratoriai.</t>
  </si>
  <si>
    <t>Jaunimo savanoriškos tarnybos finansavimas, savanorių sk.</t>
  </si>
  <si>
    <t>1/35</t>
  </si>
  <si>
    <t>Jaunimo informavimas soc. tinkluose, Jaunimo reikalų koordinatoriaus Facebook paskyroje, www.zarasai.lt tinklapio skiltyje "Jaunimui".</t>
  </si>
  <si>
    <t>Jaunimo informavimas soc. Tinkluose, straipsnių, video sk.</t>
  </si>
  <si>
    <t xml:space="preserve">Planuojamos išlaidos, susijusios su dalyvavimu tarptautiniuose susitikimuose (transporto, kelionės, nakvynės, reprezentacinės išlaidos).  II ketv. vyks tarptautinio projekto "Mes - Europos ateitis" veiklos Jekabpilyje (Latvija), vyks 20 asmenų delegacija. III ketv. planuojamas tarptautinis renginys su jaunimo politikos formuotojais. </t>
  </si>
  <si>
    <t>Tarptautinių susitikimų sk. 
su jaunimo politikos 
formuotojais, dalijantis 
gerąja patirtimi, vnt.</t>
  </si>
  <si>
    <t>IŠ VISO PROGRAMAI :</t>
  </si>
  <si>
    <t>Valstybės biudžeto finansuojama dalis (VBF)</t>
  </si>
  <si>
    <t xml:space="preserve"> INŽINERINĖS INFRASTRUKTŪROS PROGRAMA</t>
  </si>
  <si>
    <t>Kodas-06</t>
  </si>
  <si>
    <t xml:space="preserve">PLĖTOTI IR MODERNIZUOTI INŽINERINĘ INFRASTRUKTŪRĄ </t>
  </si>
  <si>
    <t>PLĖTOTI IR ATNAUJINTI SUSISIEKIMO INFRASTRUKTŪRĄ</t>
  </si>
  <si>
    <t>Užtikrinti tinkamą kelių tinklo darną, saugumą ir kokybę</t>
  </si>
  <si>
    <t>Rangos darbų, projektavimo darbų viešųjų pirkimų vykdymas, darbų vykdymo priežiūra, sutarčių administravimas</t>
  </si>
  <si>
    <t>DK</t>
  </si>
  <si>
    <t>4.5.1.2</t>
  </si>
  <si>
    <t>Kelių programos lėšų panaudojimas proc.</t>
  </si>
  <si>
    <t>95</t>
  </si>
  <si>
    <t xml:space="preserve">Išlaidų apskaita, ataskaitų rengimas ir mokėjimo prašymų rengimas </t>
  </si>
  <si>
    <t xml:space="preserve">E. Pliaterytės gatvės rekonstrukcija </t>
  </si>
  <si>
    <t>Statybos užbaigimo procedūrų vykdymas</t>
  </si>
  <si>
    <t>2021 m.</t>
  </si>
  <si>
    <t>Galutinio mokėjimo prašymo pateikimas ......</t>
  </si>
  <si>
    <t>Išlaidų apskaita, mokėjimo prašymų rengimas ir teikimas</t>
  </si>
  <si>
    <t>Užtikrinti saugų privažiavimą prie viešųjų paslaugų teikimo vietų</t>
  </si>
  <si>
    <t>500</t>
  </si>
  <si>
    <t xml:space="preserve">Kultūros centro prieigos, kv.m. </t>
  </si>
  <si>
    <t>Diegti eismo saugumo priemones</t>
  </si>
  <si>
    <t>Projekto  „Saugaus eismo priemonių diegimas Žemaitės gatvėje Zarasų mieste" įgyvendinimas</t>
  </si>
  <si>
    <t>MP ir ataskaitų teikimas</t>
  </si>
  <si>
    <t>Gerda Markevičiūtė (proj. koordinatorė), Investicijų ir plėtros sk.</t>
  </si>
  <si>
    <t>Įdiegtos saugų eismą gerinančios ir aplinkosaugos priemonės, vnt.</t>
  </si>
  <si>
    <t>Rangos darbų viešųjų pirkimų vykdymas, sutarties sudarymas, administravimas ir kontrolė</t>
  </si>
  <si>
    <t>Pėsčiųjų perėjų įrengimas Šiaulių-Dariaus ir Girėno g. (11 m. pločio), Šaltupės-Jauneikių g.sankryžoje (7 m. plotis) ir Šaltupės kelio gale (9 m. plotis), sk.</t>
  </si>
  <si>
    <t>Rangos darbų vykdymas, sutarties administravimas, rangos darbų užbaigimo procedūros</t>
  </si>
  <si>
    <t>0,9</t>
  </si>
  <si>
    <t>Gerinti šaligatvių ir pėsčiųjų takų kokybę</t>
  </si>
  <si>
    <t>Rangos darbų viešųjų pirkimų vykdymas, sutarties sudarymas ir administravimas</t>
  </si>
  <si>
    <t>0,2</t>
  </si>
  <si>
    <t>Projekto  „Pėsčiųjų takų tinklo plėtra Dusetose, Zarasų rajone" įgyvendinimas. Pėsčiųjų tako Dusetose (Vilniaus g.) ilgis, km</t>
  </si>
  <si>
    <t xml:space="preserve">Šaligatvių prie renovuotų daugiabučių gyvenamųjų namų remontas, kv.m. </t>
  </si>
  <si>
    <t>340</t>
  </si>
  <si>
    <t xml:space="preserve">Pėsčiųjų tako prie apžvalgos rato remontas, kv.m. </t>
  </si>
  <si>
    <t>PLĖTOTI GYVENTOJŲ DARNŲ JUDUMĄ IR MOBILUMĄ</t>
  </si>
  <si>
    <t>Individualiam elektriniam transportui pritaikytos infrastruktūros sukūrimas</t>
  </si>
  <si>
    <t>Viešųjų pirkimų vykdymas, sutarties sudarymas, administravimas ir kontrolė</t>
  </si>
  <si>
    <t>Elektromobilių įkrovimo stotelių skaičius (vnt.)</t>
  </si>
  <si>
    <t>VYSTYTI IR MODERNIZUOTI VANDENTVARKOS SISTEMAS</t>
  </si>
  <si>
    <t>Projekto „Vandens tiekimo ir nuotekų tvarkymo infrastruktūros plėtra ir rekonstravimas Zarasų rajono savivaldybėje“ įgyvendinimas</t>
  </si>
  <si>
    <t>Veiklų kontrolė</t>
  </si>
  <si>
    <t>Kt.</t>
  </si>
  <si>
    <t>UAB</t>
  </si>
  <si>
    <t>Naujų nuotekų tinklų Magučių kaime ilgis, km./ būstų sk. 86/  gyv. sk. 155</t>
  </si>
  <si>
    <t>5.2.1.1</t>
  </si>
  <si>
    <t>Projekto „Vandens tiekimo ir nuotekų tvarkymo infrastruktūros plėtra ir rekonstravimas Zarasų rajono savivaldybėje (II etapas)“ įgyvendinimas</t>
  </si>
  <si>
    <t>Geriamojo vandens ir nuotekų tiekimo infrastruktūros gerinimas</t>
  </si>
  <si>
    <t>Viešojo pirkimo organizavimas, sutarties administravimas ir kontrolė</t>
  </si>
  <si>
    <t>Kompensacijos už vietinių vandens valymo įrenginių įsirengimą, prisijungimų sk.</t>
  </si>
  <si>
    <t>120</t>
  </si>
  <si>
    <t>Fizinių asmenų prisijungusių prie geriamojo vandens tiekimo ir (arba) nuotekų tvarkymo infrastruktūros, kurią eksploatuoja vandens tiekėjas, sk.</t>
  </si>
  <si>
    <t>30</t>
  </si>
  <si>
    <t>(2.5.4.2)</t>
  </si>
  <si>
    <t>Projekto „Zarasų miesto privačių namų nuotekų surinkimo tinklų tiesimas ir prijungimas prie esamos centralizuotos infrastruktūros (LAAIF-P-59)“ įgyvendinimas</t>
  </si>
  <si>
    <t>Jonas Žusinas, Statybos ir komunalinio ūkio sk.</t>
  </si>
  <si>
    <t>Paviršinių nuotekų (lietaus) tinklų priežiūra</t>
  </si>
  <si>
    <t>Paslaugų viešųjų  pirkimų vykdymas ir sutarčių administravimas bei kontrolė</t>
  </si>
  <si>
    <t>Sutarčių sk.</t>
  </si>
  <si>
    <t>Infrastruktūros plėtros plano priemonių įgyvendinimas</t>
  </si>
  <si>
    <t>Lėšų administravimas, sutarčių sudarymas</t>
  </si>
  <si>
    <t>Infrastruktūros plėtros plano priemonių įgyvendinimas, proc.</t>
  </si>
  <si>
    <t xml:space="preserve">Vykdyti melioracijos įrenginių priežiūros ir remonto darbus seniūnijose </t>
  </si>
  <si>
    <t>Viešųjų pirkimų vykdymas, darbų vykdymo priežiūra, vykdymo dokumentų administravimas</t>
  </si>
  <si>
    <t>Lina Petrėnienė, Kaimo plėtros sk.</t>
  </si>
  <si>
    <t>4.2.1.1</t>
  </si>
  <si>
    <t>Valstybei nuosavybės teise priklausančių melioracijos įrenginių avarinių gedimų remontas, vnt.</t>
  </si>
  <si>
    <t>2 vnt</t>
  </si>
  <si>
    <t>6.780                    0                          1                27</t>
  </si>
  <si>
    <t xml:space="preserve">Grioviai, km                                  Rinktuvai, m                                                   Pralaidos, vnt.                                              Žiotys, vnt.                                    Šuliniai, vnt. </t>
  </si>
  <si>
    <t>11,5 km   7 kadastro vietovių griovių priežiūros darbai</t>
  </si>
  <si>
    <t>Paslaugų viešųjų  pirkimų vykdymas ir sutarčių administravimas</t>
  </si>
  <si>
    <t>1,08           22959               3                1                1</t>
  </si>
  <si>
    <t>VPP Antalieptės k.v. priežiūra ha,         Melioracijos st., apskaita ha                          Darbų techninė priežiūra,                   projektų ekspertizė,                           projektų parengimo paslaugos vnt.</t>
  </si>
  <si>
    <t>Išlaidų apskaita ir ataskaitų rengimas</t>
  </si>
  <si>
    <t>Valstybei nuosavybės teise priklausančiai dėl liūčių pažeistai melioracijos infrastruktūrai atkurti</t>
  </si>
  <si>
    <t>4,074           2,651       2,887                        0,726         2,423</t>
  </si>
  <si>
    <t>SKATINTI ENERGIJOS TAUPYMĄ, ATSINAUJINANČIŲ IR ALTERNATYVIŲ ENERGIJOS IŠTEKLIŲ NAUDOJIMĄ</t>
  </si>
  <si>
    <t xml:space="preserve">Elektros įrenginių prijungimo paslaugos, galios keitimas </t>
  </si>
  <si>
    <t>Rangos darbų pirkimo vykdymas, sutarties pasirašymas</t>
  </si>
  <si>
    <t>6.4.1.1</t>
  </si>
  <si>
    <t xml:space="preserve">Zarasų rajono gatvių ir kiemų elektros apšvietimo užtikrinimas, tinklo gedimų šalinimas ir techninė priežiūra </t>
  </si>
  <si>
    <t>Paslaugos pirkimas, sutarties administravimas ir kontrolė</t>
  </si>
  <si>
    <t xml:space="preserve">Apšvietimo tinklų projektavimas ir įrengimas </t>
  </si>
  <si>
    <t>Viešojo pirkimo vykdymas,  sutarčių administravimas ir kontrolė</t>
  </si>
  <si>
    <t>0/ 12/ 12</t>
  </si>
  <si>
    <t>Avarinio gatvių apšvietimo tinklo rekonstrukcija Zarasų miesto gatvėse, kuriose AB ESO likviduoja orines linijas. Linijų ilgios m/ atramų sk./šviestuvų sk.</t>
  </si>
  <si>
    <t>300/10</t>
  </si>
  <si>
    <t>Pėsčiųjų  tako atkarpos nuo Malūno gatvės apšvietimo įrengimas /n 2022 m. nuo Griežto iki Nikajos upės atkarpos ilgisTako ilgis m/ šviestuvų sk.</t>
  </si>
  <si>
    <t>Pėsčiųjų  tako ,,Jaunimo alėjos“ – Zarasų mikrorajonas-Zarasų profesinė mokykla“ apšvietimo įrengimas/ 2022 m. Šaltupės gatvės apšvietimas. Tako ilgis m/ šviestuvų sk.</t>
  </si>
  <si>
    <t>600/15</t>
  </si>
  <si>
    <t>Turmanto mietslio Bartkiškės g. apšvietimas (kabinamas kabelis), ilgis/ m./atramų sk.</t>
  </si>
  <si>
    <t>100/ 26/ 26</t>
  </si>
  <si>
    <t>Avarinio gatvių apšvietimo tinklo rekonstrukcija kaimiškose vietovėse, kuriose AB ESO likviduoja orines linijas. Linijos ilgis, m/ atramų sk./ šviestuvų sk.</t>
  </si>
  <si>
    <t>15</t>
  </si>
  <si>
    <t>Atnaujinti avarinių gatvių apšvietimo valdymo skydai, vnt.</t>
  </si>
  <si>
    <t>200</t>
  </si>
  <si>
    <t>Zarasų raj. gatvių šviestuvų keitimas, vnt.</t>
  </si>
  <si>
    <t xml:space="preserve">Centralizuotų šilumos tinklų pertvarka ir punktų priežiūrą </t>
  </si>
  <si>
    <t>Paslaugų pirkimas, sutarties administravimas ir kontrolė</t>
  </si>
  <si>
    <t>Šilumos punktų priežiūra, sk.</t>
  </si>
  <si>
    <t>Sutarčių sudarymas ir kontrolė</t>
  </si>
  <si>
    <t>Išmokėtų kompensacijų už nutrauktą centralizuotą šildymą gyventojams, pagal poreikį, proc.</t>
  </si>
  <si>
    <t>DIDINTI PRIEŠGAISRINĖS APSAUGOS EFEKTYVUMĄ</t>
  </si>
  <si>
    <t>Gaisrų prevencijos Zarasų rajono savivaldybėje 2022-2024 metų programos priemonių plano įgyvendinimas</t>
  </si>
  <si>
    <t>Plano įgyvendinimas</t>
  </si>
  <si>
    <t>Aušra Dilienė, Civilinės saugos ir mobilizacijos vyriausioji specialistė</t>
  </si>
  <si>
    <t xml:space="preserve">Plano įgyvendinimas, proc. </t>
  </si>
  <si>
    <t xml:space="preserve">Iš viso programai: </t>
  </si>
  <si>
    <t>Projektams įgyvendinti numatytos ES lėšos (ESB)</t>
  </si>
  <si>
    <t xml:space="preserve">KULTŪROS PLĖTROS PROGRAMA </t>
  </si>
  <si>
    <t>KURTI TVARIĄ SOCIALINĘ IR EKONOMINĘ KULTŪROS VERTĘ ZARASŲ KRAŠTO PAŽANGAI</t>
  </si>
  <si>
    <t>DIDINTI KULTŪROS IR KŪRYBINIŲ INDUSTRIJŲ POTENCIALĄ</t>
  </si>
  <si>
    <t>Užtikrinti kultūros srities žmogiškųjų išteklių tvarumą, ugdyti jų profesines  kompetencijas, ugdant socialinį kapitalą</t>
  </si>
  <si>
    <t>Kultūros ir meno premijų konkursų organizavimas (informacinių straipsnių parengimas, Komisijos darbas, įsakymų ir potvarkių parengimas)</t>
  </si>
  <si>
    <t>Daiva Šukštulienė. Švietimo ir kultūros sk.</t>
  </si>
  <si>
    <t>Kultūros meno premijų sk.</t>
  </si>
  <si>
    <t>(1.3.2)</t>
  </si>
  <si>
    <t xml:space="preserve">KULTŪROS OBJEKTŲ PRITAIKYMAS LANKYMUI IR TURIZMUI </t>
  </si>
  <si>
    <t>Projekto ,,Zarasų rajono savivaldybės Zarasų krašto muziejaus plėtra ir modernizavimas įkuriant Šarūno ir Nomedos Saukų galeriją bei plėtojant Žydų kultūros kelią“ įgyvendinimas</t>
  </si>
  <si>
    <t>Viešųjų pirkimų organizavimas, sutarčių sudarymas, sutarčių priežiūra;</t>
  </si>
  <si>
    <t>8.2.1.8</t>
  </si>
  <si>
    <t>Įrangos ir baldų įsigijimas, komplektų sk.</t>
  </si>
  <si>
    <t>Rangos darbų, projekto vykdymo ir techninės priežiūros sutarties kontrolė, statybos užbaigimo dokumentų gavimas</t>
  </si>
  <si>
    <t>Jonas Žūsinas, Statybos ir urbanstikos sk.</t>
  </si>
  <si>
    <t>Kapitalinio remonto darbai, įgyvendinimo proc.</t>
  </si>
  <si>
    <t>XVII a. Stelmužės dvaro sodybos  lankymo skatinimas (projekto ,,A Living History“ įgyvendinimas</t>
  </si>
  <si>
    <t>Veiklų koordinavimas tarp penkių partnerių, pažangos ataskaitos parengimas, viešųjų pirkimų vykdymas ir kontrolė, sutarčių administravimas</t>
  </si>
  <si>
    <t>Daiva Šukštulienė, Švietimo ir kultūros sk.</t>
  </si>
  <si>
    <t>Savivaldybės 10 proc. projektui</t>
  </si>
  <si>
    <t>Projekto viešųjų pirkimų vykdymas</t>
  </si>
  <si>
    <t>Valentina Biveinienė, Statybos ir urbanistikos sk.</t>
  </si>
  <si>
    <t>Stelmužės parko tvarkybos darbai, proc.</t>
  </si>
  <si>
    <t>Sutarties administravimas</t>
  </si>
  <si>
    <t>Avanso dalis (30 proc.) projektui</t>
  </si>
  <si>
    <t>Finansinės operacijos, veiklų koordinavimas tarp penkių projekto partnerių finansininkų, pažangos finansinės ataskaitos</t>
  </si>
  <si>
    <t>Kultūrinio tapatumo plėtra (renginiai, veiklos viešosiose erdvėse)</t>
  </si>
  <si>
    <t>Projektų sk./Objektų sk.</t>
  </si>
  <si>
    <t>0(2)</t>
  </si>
  <si>
    <t>STIPRINTI ISTORINĖS ATMINTIES AKTUALIZAVIMĄ, PUOSELĖTI KULTŪROS PAVELDĄ</t>
  </si>
  <si>
    <t xml:space="preserve">Sutvarkyti piliakalnius ir juos pritaikyti lankymui ir / ar kitoms viešosioms funkcijoms </t>
  </si>
  <si>
    <t>Viešųjų pirkimų vykdymas, sutarties sudarymas ir kontrolė</t>
  </si>
  <si>
    <t>Sutvarkytų objektų sk.(piliakalniai): krūmynų ir kitų želdinių tvarkymas.</t>
  </si>
  <si>
    <t>Senųjų kapinių  (paveldas) priežiūra</t>
  </si>
  <si>
    <t xml:space="preserve">Sutvarkytų objektų sk.(sen. Kapinės, turinčios unikalų kultūros paveldo kodą). </t>
  </si>
  <si>
    <t>1(0)</t>
  </si>
  <si>
    <t>Kultūros paveldo tvarkyba</t>
  </si>
  <si>
    <t>Statybos užbaigimo dokumentų rengimas</t>
  </si>
  <si>
    <t>Jonas Žūsinas, Statybos ir komunalinio ūkio sk.</t>
  </si>
  <si>
    <t>Projekto „Valstybės saugomo kultūros paveldo objekto – Antazavės dvaro aktualizavimas“ įgyvendinimas ir prieigų bei cokolio sutvarkymas: pirmo aukšto patalpų plotas, kv.m</t>
  </si>
  <si>
    <t>Užuolaidų, paveikslų pakabinimo, apšvietimo sistemos pirkimas, sutarčių sudarymas ir kontrolė</t>
  </si>
  <si>
    <t>Techninės specifikacijos parengimas, viešas pirkimas, sutarties sudarymas ir administravimas</t>
  </si>
  <si>
    <t>Evaldas Ulianskas, Statybos ir urbanistikos sk.</t>
  </si>
  <si>
    <t>Antazavės dvaro parko projektavimas, projekto parengimas</t>
  </si>
  <si>
    <t>Laisvės kovų dalyvių atminimo įamžinimas Zarasų krašte</t>
  </si>
  <si>
    <t xml:space="preserve">Objektų sk. </t>
  </si>
  <si>
    <t xml:space="preserve">Kultūros paveldo objektų tvarkybai reikalingos dokumentacijos, tyrimų parengimas, projektų rengimas; dal. fin. </t>
  </si>
  <si>
    <t>Tyrimai, parengtų projektų sk./ dailės vertybės tyrimo, konservavimo ir restauravimo darbų metodikų/ programų parengimas, sk</t>
  </si>
  <si>
    <t>0/2/0</t>
  </si>
  <si>
    <t>Antazavės kaimo kapinių koplyčios  (unikalus kodas Kultūros vertybių registre 43139) tvarkybos projekto parengimas, vnt.</t>
  </si>
  <si>
    <t xml:space="preserve">Mažosios architektūros, istorinių paminklų tvarkyba ir priežiūra </t>
  </si>
  <si>
    <t>Sutvarkytų medinių kryžių/ paminklų/ koplyčių  sk.</t>
  </si>
  <si>
    <t>0(0)1</t>
  </si>
  <si>
    <t xml:space="preserve">Kultūros paveldo pažinimo skatinimas: informaciniai stendai/ lentos, leidyba, projektavimas, pažinimo skatinimas   </t>
  </si>
  <si>
    <t>Informacinių lentų (kultūros paveldo objektų ženklinimas).</t>
  </si>
  <si>
    <t>Ekskursijų organizavimas</t>
  </si>
  <si>
    <t>2021 m. Europos paveldo dienos. Ekskursijų sk.</t>
  </si>
  <si>
    <t>Informacijos apie 1918-1923 m. Nepriklausomybės kovų savanorius gavimas iš Lietuvos centrinio valstybės archyvo, asmenų sk.</t>
  </si>
  <si>
    <t>Iš viso tikslui:</t>
  </si>
  <si>
    <t>Projektams finansuoti numatytos ES lėšos (ESB)</t>
  </si>
  <si>
    <t>Kreditinės linijos lėšos (KLB)</t>
  </si>
  <si>
    <t xml:space="preserve">SOCIALINIŲ PASLAUGŲ, PARAMOS IR SVEIKATOS PRIEŽIŪROS PROGRAMA </t>
  </si>
  <si>
    <t xml:space="preserve">GYVENTOJŲ SVEIKATOS IŠSAUGOJIMAS IR STIPRINIMAS </t>
  </si>
  <si>
    <t>VYKDYTI VISUOMENĖS SVEIKATOS STIPRINIMĄ, STEBĖSENĄ IR PREVENCIJĄ</t>
  </si>
  <si>
    <t>Vykdyti visuomenės sveikatos programas</t>
  </si>
  <si>
    <t>16</t>
  </si>
  <si>
    <t>Alina Sklinsmontienė, Socialinės paramos sk.</t>
  </si>
  <si>
    <t>7.4.1.2</t>
  </si>
  <si>
    <t>Visuomenės sveikatos vykdomų programų projektų sk.</t>
  </si>
  <si>
    <t>Sutarčių sudarymas ir jų administravimas, atskaitų rinkimas ir vykdymo kontrolė</t>
  </si>
  <si>
    <t>Paimtų vandens mėginių tyrimui sk. maudymosi sezono metu (nuo birželio 1 d. iki rugsėjo 15 d.)</t>
  </si>
  <si>
    <t>UŽTIKRINTI AUKŠTOS KOKYBĖS SVEIKATOS PRIEŽIŪROS PASLAUGŲ PRIEINAMUMĄ</t>
  </si>
  <si>
    <t xml:space="preserve">Palaikomojo gydymo ir slaugos  paslaugų dalinis finansavimas </t>
  </si>
  <si>
    <t>Sutarties sudarymas su Zarasų ligonine, ataskaitų pateikimas, lėšų panaudojimo kontrolė</t>
  </si>
  <si>
    <t>Palaikomojo gydymo ir slaugos lovų sk.</t>
  </si>
  <si>
    <t>Palaikomojo gydymo ir slaugos paslaugų gavėjų sk.</t>
  </si>
  <si>
    <t>Gydytojų persikvalifikavimo išlaidų dalinis finansavimas</t>
  </si>
  <si>
    <t>Sutarties sudarymas su Zarasų sveikatos priežiūros įstaiga, ataskaitų pateikimas, lėšų panaudojimo kontrolė</t>
  </si>
  <si>
    <t>Persikvalifikuotų gydytojų sk.</t>
  </si>
  <si>
    <t>Projekto veiklų koordinavimas: informavimo, švietimo ir mokymo renginių bei sveikatos raštingumą didinančių veiklų (veiklos iki 2022 m. -1414)</t>
  </si>
  <si>
    <t>62</t>
  </si>
  <si>
    <t>63</t>
  </si>
  <si>
    <t>Tikslinių grupių asmenys, kurie dalyvavo informavimo, švietimo ir mokymo renginiuose bei sveikatinimą didinančiose veiklose, sk.</t>
  </si>
  <si>
    <t>Savižudybių prevencijos programos įgyvendinimas</t>
  </si>
  <si>
    <t>Viešųjų pirkimų organizavimas, ataskaitų pateikimas, kontrolė</t>
  </si>
  <si>
    <t>1100</t>
  </si>
  <si>
    <t>Lankstinukų, informacinių leidinių skč.</t>
  </si>
  <si>
    <t>Projekto veiklų koordinavimas</t>
  </si>
  <si>
    <t>VšĮ</t>
  </si>
  <si>
    <t>Tuberkulioze sergantys pacientai, kuriems buvo suteiktos socialinės paramos priemonės (maisto talonų dalijimas ir (arba) kelionės išlaidų kompensavimas) tuberkuliozės ambulatorinio gydymo metu“ (2022 m.-16 asmenų)</t>
  </si>
  <si>
    <t xml:space="preserve">Trūkstamos specialybės gydytojams ir rezidentams, atvykstantiems dirbti į Zarasų ASPĮ, finansavimo teikimas </t>
  </si>
  <si>
    <t xml:space="preserve">Prašymo ir kitų dokumentų priėmimas, komisijos darbo organizavimas, biudžeto lėšų naudojimo sutarties sudarymas, administravimas </t>
  </si>
  <si>
    <t>Remiamų gydytojų ir rezidentų sk.</t>
  </si>
  <si>
    <t xml:space="preserve">Mirusiųjų palaikų pervežimas  ir laikinas laikymas (saugojimas) </t>
  </si>
  <si>
    <t>Viešųjų pirkimų organizavimas, sutarties sudarymas, ataskaitų pateikimas, kontrolė</t>
  </si>
  <si>
    <t>10.3.1.40</t>
  </si>
  <si>
    <t>Paslaugos gavėjų sk.</t>
  </si>
  <si>
    <t xml:space="preserve">SOCIALINĖS PAGALBOS PLĖTRA IR SOCIALINĖS ATSKIRTIES MAŽINIMAS </t>
  </si>
  <si>
    <t>PAGERINTI SOCIALINIŲ PASLAUGŲ KOKYBĘ IR PRIEINAMUMĄ, DIDINTI JŲ APRĖPTĮ</t>
  </si>
  <si>
    <t>Užtikrinti rajono gyventojams socialinę finansinę paramą</t>
  </si>
  <si>
    <t>Prašymų ir kitų dokumentų priėmimas, vienkartinės, tikslinės, periodinės, sąlyginės pašalpų skyrimas Socialinės paramos skyriaus vedėjo įsakymu, žiniaraščių parengimas</t>
  </si>
  <si>
    <t>Kristina Davainienė, Socialinės paramos sk., seniūnijų specialistai socialiniam darbui</t>
  </si>
  <si>
    <t>Pašalpų gavėjų sk.</t>
  </si>
  <si>
    <t>Algė Markevičiūtė, Apskaitos ir materialinio aprūpinimo sk.</t>
  </si>
  <si>
    <t>Suteikti paramą vaikus auginančioms šeimoms, skatinant gimstamumą</t>
  </si>
  <si>
    <t>Prašymų priėmimas ir kitų dokumentų surinkimas, vienkartinės išmokos gimus vaikui  skyrimas Socialinės paramos skyriaus vedėjo įsakymu, žiniaraščių parengimas</t>
  </si>
  <si>
    <t xml:space="preserve">15    </t>
  </si>
  <si>
    <t xml:space="preserve">Alina Vazgelevičienė, Socialinės paramos sk.                                 </t>
  </si>
  <si>
    <t>Vienkartinių išmokų už kiekvieną gimusį vaiką skaičius</t>
  </si>
  <si>
    <t>Užtikrinti paramos teikimą nepasiturintiems rajono gyventojams (maisto produktais ir higienos priemonėmis)</t>
  </si>
  <si>
    <t>510</t>
  </si>
  <si>
    <t>520</t>
  </si>
  <si>
    <t>Alina Paliūnienė, Ana Jezerskienė, Socialinės paramos sk., seniūnijų specialistai socialiniam darbui</t>
  </si>
  <si>
    <t>Paramos  gavėjų sk.</t>
  </si>
  <si>
    <t>Sandėlio nuomos sutarties kontrolė</t>
  </si>
  <si>
    <t xml:space="preserve">Užtikrinti ilgalaikės (trumpalaikės) socialinės globos paslaugų teikimą </t>
  </si>
  <si>
    <t xml:space="preserve">Prašymų priėmimas, reikalingų dokumentų surinkimas, globos paslaugų poreikio įvertinimas, Soc. paramos sk. vedėjos sprendimo priėmimas pagal įgaliojimą ir finansinių galimybių mokėti už jas įvertinimas, sutarčių su globos įstaigomis  sudarymas dėl ilgalaikės ar trumpalaikės socialinės globos asmeniui teikimo ir apmokėjimo teisės aktų nustatyta tvarka. </t>
  </si>
  <si>
    <t>28</t>
  </si>
  <si>
    <t>21</t>
  </si>
  <si>
    <t>Valerija Ragėnienė, Socialinės paramos sk.</t>
  </si>
  <si>
    <t>10.2.1.2</t>
  </si>
  <si>
    <t>Soc. globos paslaugų, be sunkios negalios naudos gavėjų sk.</t>
  </si>
  <si>
    <t>10.1.2.40</t>
  </si>
  <si>
    <t>Soc. globos paslaugų gavėjų sk.su sunkia negalia</t>
  </si>
  <si>
    <t xml:space="preserve">Užtikrinti teisingą piniginės paramos skyrimą </t>
  </si>
  <si>
    <t>Piniginės socialinės paramos (socialinės pašalpos, būsto šildymo išlaidų, išlaidų karštam ir geriamam vandeniui kompensacijos) nepasiturintiems gyventojams įstatymo nuostatų įgyvendinimas. Išmokų teikimo nepinigine forma viešųjų pirkimų organizavimas, sutarties sudarymas, įgyvendinimo kontrolė</t>
  </si>
  <si>
    <t>Rasa Kundavičienė, Nomeda Dimitrevičienė, Gintarė Kurilaitė, Socialinės paramos sk., seniūnijų specialistai socialiniam darbui</t>
  </si>
  <si>
    <t>10.7.1.1</t>
  </si>
  <si>
    <t>Soc. pašalpų gavėjų sk.</t>
  </si>
  <si>
    <t>Paramos mirties atveju įstatymo nuostatų įgyvendinimas</t>
  </si>
  <si>
    <t>Gyventojų prašymų priėmimas ir piniginės socialinės paramos skyrimas Socialinės paramos sk. vedėjo įsakymu pagal įgaliojimą</t>
  </si>
  <si>
    <t xml:space="preserve">x          </t>
  </si>
  <si>
    <t xml:space="preserve">x       </t>
  </si>
  <si>
    <t>Laidojimo pašalpų gavėjų sk.</t>
  </si>
  <si>
    <t>10.6.1.40</t>
  </si>
  <si>
    <t>Kompensacijų už būsto šildymą gavėjų sk.</t>
  </si>
  <si>
    <t>Užtikrinti Lietuvos Respublikos piniginės socialinės paramos nepasiturintiems gyventojams įstatymo įgyvendinimą dėl padidėjusių išlaidų būsto šildymo išlaidų kompensacijoms teikti</t>
  </si>
  <si>
    <t>Lengvatinis keleivių pavėžėjimas</t>
  </si>
  <si>
    <t>Transporto lengvatų įstatymo nuostatų įgyvendinimas; Sutarties su UAB Zarasų autobusai administravimas</t>
  </si>
  <si>
    <t>Važiavusių asmenų lengvatinėmis sąlygomis sk./mėn.</t>
  </si>
  <si>
    <t xml:space="preserve">Išmokos vaikams ir lėšos išmokoms administravimas </t>
  </si>
  <si>
    <t>Išmokų vaikams įstatymo nuostatų įgyvendinimas. Prašymų priėmimas ir išmokų skyrimas Socialinės paramos sk. vedėjo įsakymu pagal įgaliojimą</t>
  </si>
  <si>
    <t>Kristina Davainienė, Rasa Kundavičienė, Nomeda Dimitrevičienė, Gintarė Kurilaitė, Alina Vazgelevičienė, Socialinės paramos sk. seniūnijų specialistai socialiniam darbui</t>
  </si>
  <si>
    <t>Išmokų vaikams gavėjų skaičius</t>
  </si>
  <si>
    <t>admin.lėšos</t>
  </si>
  <si>
    <t>Lėšos tikslinėms kompensacijoms (slaugos išlaidų ir priežiūros (pagalbos) išlaidų tikslinės kompensacijos) mokėti, administruoti ir dalyvauti  vertinant asmens savarankiškumą kasdienėje veikloje</t>
  </si>
  <si>
    <t>Kristina Davainienė, Socialinės paramos sk.</t>
  </si>
  <si>
    <t>10.1.2.4</t>
  </si>
  <si>
    <t>Tikslinių kompensacijų gavėjų skaičius</t>
  </si>
  <si>
    <t>Užtikrinti neveiksnių asmenų būklės peržiūrėjimą</t>
  </si>
  <si>
    <t xml:space="preserve">Neveiksnių asmenų būklės peržiūrėjimo komisijos veikla (komisijos narių darbo užmokestis, transporto paslauga, nuvykimui į asmens gyv. vietą, darbo priemonių įsigijimas) </t>
  </si>
  <si>
    <t>Alina Sklinsmontienė, Kristina Davainienė Socialinės paramos sk.</t>
  </si>
  <si>
    <t>7.6.1.2</t>
  </si>
  <si>
    <t xml:space="preserve">Peržiūrėtos neveiksnių asmenų būklės (sk.)  </t>
  </si>
  <si>
    <t>Asmens higienos paslaugų užtikrinimas Zarasų mieste</t>
  </si>
  <si>
    <t>Viešųjų pirkimų organizavimas, biudžeto lėšų naudojimo sutarties sudarymas, administravimas ir kontrolė</t>
  </si>
  <si>
    <t>Zarasų miesto paslaugų gavėjų sk.</t>
  </si>
  <si>
    <t>150</t>
  </si>
  <si>
    <t>Projekto „Bendruomeniniai šeimos namai „Saugi šeima“ įgyvendinimas</t>
  </si>
  <si>
    <t>Finansavimo sutarties administravimas, projekto įgyvendinimo priežiūra, viešųjų pirkimų organizavimas (bendras dalyvių sk.)</t>
  </si>
  <si>
    <t>Irena Gaigalienė, projekto vadovė</t>
  </si>
  <si>
    <t>Socialines paslaugas gavę tikslinių grupių asmenys (šeimos)“, skaičius</t>
  </si>
  <si>
    <t>14</t>
  </si>
  <si>
    <t xml:space="preserve">Paramos teikimas globėjams (rūpintojams), budintiems globotojams, šeimynoms   </t>
  </si>
  <si>
    <t>Pagalbos pinigų mokėjimas likusiems be tėvų globos vaikams, gyvenantiems šeimose ir prižiūrimiems budinčio globotojo  ir piniginė parama šeimynoje gyvenantiems vaikams</t>
  </si>
  <si>
    <t>Globojamų vaikų  vietų sk.</t>
  </si>
  <si>
    <t>Pagalbos pinigų gavėjų sk.</t>
  </si>
  <si>
    <t>Kelionių išlaidų kompensavimas atvykstantiems gydytojams iš kitų rajonų</t>
  </si>
  <si>
    <t xml:space="preserve">Kompensacijų sk. </t>
  </si>
  <si>
    <t>Vaikų dienos centrų veikla</t>
  </si>
  <si>
    <t>7/30.0</t>
  </si>
  <si>
    <t>7/30,0</t>
  </si>
  <si>
    <t>Sutarčių sk./vieno vaiko išlaikymas mėn.</t>
  </si>
  <si>
    <t>Vaikų vietų sk.</t>
  </si>
  <si>
    <t>135</t>
  </si>
  <si>
    <t>Projekto „Socialinė pažeidžiamų grupių įtrauktis Zarasų -Daugpilio pasienio regione kuriant integruotą socialinės rūpybos tinklą/ Vertinami žmonės“ įgyvendinimas</t>
  </si>
  <si>
    <t>Projekto administravimas ir kontrolė</t>
  </si>
  <si>
    <t>Projekto įgyvendinimas proc.</t>
  </si>
  <si>
    <t>10.9.1.9</t>
  </si>
  <si>
    <t>PLĖTOTI SOCIALINĮ BŪSTĄ</t>
  </si>
  <si>
    <t>Socialinio būsto įsigijimas,  būsto nuoma ir išperkamoji būsto nuoma</t>
  </si>
  <si>
    <t>Viešųjų pirkimų vykdymas, sutarčių sudarymas</t>
  </si>
  <si>
    <t xml:space="preserve">Ramutė Gaidamavičienė, Turto valdymo ir viešųjų pirkimų sk.      </t>
  </si>
  <si>
    <t>6.1.1.1</t>
  </si>
  <si>
    <t>Įsigyta būstų socialinio būsto fondo plėtrai, vnt.</t>
  </si>
  <si>
    <t>Kreditų administravimas</t>
  </si>
  <si>
    <t>Renovuotų socialinių būstų kreditų grąžinimas</t>
  </si>
  <si>
    <t>Būsto nuomos arba išperkamosios būsto nuomos kompensacijų administravimas</t>
  </si>
  <si>
    <t>10.6.1.1</t>
  </si>
  <si>
    <t>Šeimų, kuriems mokamos būsto nuomos arba išperkamosios būsto nuomos kompensacijos sk.</t>
  </si>
  <si>
    <t>Danutė Taločkienė, Apskaitos  ir materialinio aprūpinimo sk.</t>
  </si>
  <si>
    <t xml:space="preserve">Rajono Savivaldybei nuosavybės teise priklausančių patalpų bendrojo naudojimo objektų, savivaldybės būsto fondo remontas bei paslaugos </t>
  </si>
  <si>
    <t>Viešųjų pirkimų vykdymas, sutarčių sudarymas ir kontrolė</t>
  </si>
  <si>
    <t>Nuompinigiai</t>
  </si>
  <si>
    <t>Soc. ir sav. butų remontas, valymas, dezinfekcija, geriamo vandens pristatymas</t>
  </si>
  <si>
    <t>Komunalinių mokesčių už butų šildymą ir kitas paslaugas administravimas</t>
  </si>
  <si>
    <t>Komunaliniai mokesčiai už butų šildymą ir kitas paslaugas</t>
  </si>
  <si>
    <t xml:space="preserve">Rajono Savivaldybei nuosavybės teise priklausančių gyvenamųjų patalpų (socialinio būsto) nuomos sutarčių administravimas </t>
  </si>
  <si>
    <t>Pasirašyta paslaugų teikimo sutartis, sutarties administravimas</t>
  </si>
  <si>
    <t>228</t>
  </si>
  <si>
    <t>Tinkamai administruojamų socialinio būsto sutarčių skaičius vnt.</t>
  </si>
  <si>
    <t xml:space="preserve">Mokamos kaupiamosios, administravimo bei eksploatavimo lėšos </t>
  </si>
  <si>
    <t xml:space="preserve">Kaupiamosios administravimo ir eksploatavimo lėšos už rajono Savivaldybės butus </t>
  </si>
  <si>
    <t>Savivaldybės būstui priklausančios kredito dalies administravimas</t>
  </si>
  <si>
    <t xml:space="preserve">Renovuotuose daugiabučiuose namuose esančių Savivaldybės būsto fondo butų sk. </t>
  </si>
  <si>
    <t xml:space="preserve">DIDINTI NEĮGALIŲJŲ IŠ JŲ ŠEIMŲ NARIŲ GEROVĘ </t>
  </si>
  <si>
    <t>Plėsti būsto pritaikymą specialiųjų poreikių turintiems gyventojams</t>
  </si>
  <si>
    <t>Valerija Ragėnienė, Socialinės pramos sk.</t>
  </si>
  <si>
    <t>10.1.2.1</t>
  </si>
  <si>
    <t>Pritaikytų būstų asmenims su negalia (suaugę) sk.</t>
  </si>
  <si>
    <t>Šeimų, auginančių vaikus su sunkia negalia, socialinio saugumo stiprinimo pritaikant būstą ir gyvenamąją aplinką, tvarko aprašo nuostatų įgyvendinimas.</t>
  </si>
  <si>
    <t>10.1.2.3</t>
  </si>
  <si>
    <t>10.1.2.2</t>
  </si>
  <si>
    <t>Pritaikytų būstų ir aplinkos vaikams su negalia sk.</t>
  </si>
  <si>
    <t>0</t>
  </si>
  <si>
    <t>Teikti socialinės reabilitacijos paslaugas rajono neįgaliesiems (projektų finansavimas), organizuoti renginius</t>
  </si>
  <si>
    <t>Alina Paliūnienė, Socialinės paramos sk.</t>
  </si>
  <si>
    <t>Organizacijų pateiktų projektų sk.</t>
  </si>
  <si>
    <t>Sutarties sudarymas ir kontrolė</t>
  </si>
  <si>
    <t>Socialinės reabilitacijos paslaugų gavėjų sk.</t>
  </si>
  <si>
    <t>Transporto paslaugų teikimas neįgaliesiems</t>
  </si>
  <si>
    <t>Viešųjų pirkimų organizavimas, sutarčių sudarymas, ataskaitų teikimas, administravimas.</t>
  </si>
  <si>
    <t>Valerija Ragėnienė, Soc. paramos sk.</t>
  </si>
  <si>
    <t>Transporto paslaugų gavėjų skaičius</t>
  </si>
  <si>
    <t>VERSLO IR INVESTICIJŲ  PROGRAMA</t>
  </si>
  <si>
    <t xml:space="preserve">PATRAUKLIOS EKONOMINĖS APLINKOS KŪRIMAS IR INVESTICIJŲ SKATINIMAS </t>
  </si>
  <si>
    <t>SKATINTI VERSLUMĄ IR EKONOMINĮ AKTYVUMĄ</t>
  </si>
  <si>
    <t>Rangos darbų sutarties kontrolė, rangos darbų užbaigimo procedūros</t>
  </si>
  <si>
    <t>325,48</t>
  </si>
  <si>
    <t>4.7.4.1</t>
  </si>
  <si>
    <t xml:space="preserve">Pastatyti arba atnaujinti viešieji arba komerciniai pastatai miestų vietovėse, kv.m. </t>
  </si>
  <si>
    <t>GMP teikimas</t>
  </si>
  <si>
    <t>1230</t>
  </si>
  <si>
    <t>Sukurtos arba atnaujintos atviros erdvės miestų vietovėse, kv.m.</t>
  </si>
  <si>
    <t xml:space="preserve">Gerinti ūkininkų informavimą apie ES paramos galimybes vietos produktų gamybai </t>
  </si>
  <si>
    <t>0/ 5/ 5</t>
  </si>
  <si>
    <t>1/ 5/ 5</t>
  </si>
  <si>
    <t>4.2.1.6</t>
  </si>
  <si>
    <t>Organizuota rudens gėrybių mugę Dusetose ir Zarasuose, sk.,/ apdovanotų asmenų sk. /apdovanotų bendruomenių sk.</t>
  </si>
  <si>
    <t>1/10/10</t>
  </si>
  <si>
    <t>Veiklos organizavimas</t>
  </si>
  <si>
    <t>6/ 60/ 8</t>
  </si>
  <si>
    <t>4.7.5.1</t>
  </si>
  <si>
    <t>Kaimo plėtros skyriaus organizuotų seminarų sk./ dalyvių sk./ konsultuota bendruomenių, sk.</t>
  </si>
  <si>
    <t>12/120/16</t>
  </si>
  <si>
    <t>Autobuso nuoma</t>
  </si>
  <si>
    <t>2/40</t>
  </si>
  <si>
    <t>Dalyvauta respublikiniuose renginiuose, parodose sk., dalyvių sk.</t>
  </si>
  <si>
    <t>Gerinti verslo paramos ir investicinę aplinką</t>
  </si>
  <si>
    <t>Konkurso organizavimas, sutarties sudarymas ir kontrolė</t>
  </si>
  <si>
    <t>80</t>
  </si>
  <si>
    <t>Konsultuotų asm. sk.</t>
  </si>
  <si>
    <t>250</t>
  </si>
  <si>
    <t>1/10</t>
  </si>
  <si>
    <t>2/20</t>
  </si>
  <si>
    <t>3/30</t>
  </si>
  <si>
    <t>Organizuotų seminarų, informavimui apie ES paramos galimybes SVV plėtrai, (pakviečiant lektorius)  sk., seminaruose dalyvavusių asmenų sk.</t>
  </si>
  <si>
    <t>5/50</t>
  </si>
  <si>
    <t>Bendradarbiavimo tarp skirtingų turizmo paslaugų teikėjų iniciatyvų sk.</t>
  </si>
  <si>
    <t>Organizuoti vieši konsultaciniai mokymai/ seminarai verslo atstovams ir bendruomenėms, sk.</t>
  </si>
  <si>
    <t>Verslo naujienų skilties parengimas ir administravimas www.visitzarasai.lt puslapyje. Informacinių pranešimų sk.</t>
  </si>
  <si>
    <t>48</t>
  </si>
  <si>
    <t>Verslo dienos renginio organizavimas, sk.</t>
  </si>
  <si>
    <t>20/60</t>
  </si>
  <si>
    <t>Zarasų HUB rinkodara, pasiekta auditorija Google ir FB priemonėmis, tūkst. žm./ dirbusių asmenų sk.</t>
  </si>
  <si>
    <t>5/6</t>
  </si>
  <si>
    <t>Bendradarbystės erdvėje dirbančių asmenų su sutartimi sk./ viešinimo priemonių sk.</t>
  </si>
  <si>
    <t>Jaunimo verslumo ugdymo ir investicijų į darbo rinką priemonių įgyvendinimas</t>
  </si>
  <si>
    <t>Konkurso organizavimas, sutarčių administravimas</t>
  </si>
  <si>
    <t>7/15</t>
  </si>
  <si>
    <t>8.4.1.1</t>
  </si>
  <si>
    <t>Darbdavių, gavusių kompensacija,  sk./ įdarbintų asmenų sk.</t>
  </si>
  <si>
    <t>Projekto „Nedarbo mažinimas – verslumo skatinimas derinant verslo modelius ir kūrybiškumą ekologiškame, jauname ir perspektyviame versle“ įgyvendinimas. Nr. ENI-LLB-1-076</t>
  </si>
  <si>
    <t xml:space="preserve">Bendradarbiavimo sutarties </t>
  </si>
  <si>
    <t>24/ 176</t>
  </si>
  <si>
    <t>Projekto veiklose dalyvavusių jaunuolių sk./ ak.val. sk. (surengti tarptautiniai mokymai regione (1 dienos); suorganizuoti tarptautiniai mentorių mokymai – dveji trijų dienų)</t>
  </si>
  <si>
    <t>Biudžeto lėšų naudojimo sutarties kontrolė</t>
  </si>
  <si>
    <t>1/40</t>
  </si>
  <si>
    <t>Surengta konferencijų, sk., sk./ dalyvių sk.</t>
  </si>
  <si>
    <t>Projekto veiklose dalyvavusių mentorių sk./ ak.val. sk.</t>
  </si>
  <si>
    <t xml:space="preserve">Remti smulkų ir vidutinį verslą </t>
  </si>
  <si>
    <t>Konkurso organizavimas/ sutarčių sudarymas ir kontrolė</t>
  </si>
  <si>
    <t>1/0</t>
  </si>
  <si>
    <t>0/12</t>
  </si>
  <si>
    <t>Smulkiojo ir vidutinio verslo subjektų rėmimo programos finansavimas (SVV): paremtų verslumą skatinančių priemonių sk. (vnt)</t>
  </si>
  <si>
    <t>Naujų darbo vietų sk.</t>
  </si>
  <si>
    <t>PLĖTOTI TURIZMO IR REKREACIJOS INFRASTRUKTŪRĄ</t>
  </si>
  <si>
    <t>6048</t>
  </si>
  <si>
    <t xml:space="preserve">Aplinkos tvarkymo darbai prie 9 objektų, kv.m. </t>
  </si>
  <si>
    <t>149</t>
  </si>
  <si>
    <t xml:space="preserve">Ekspozicijos įrengimas, kv.m. </t>
  </si>
  <si>
    <t>Eksponatų įsigijimas, komp.</t>
  </si>
  <si>
    <t>Rangos darbų užbaigimo procedūros</t>
  </si>
  <si>
    <t>KLB</t>
  </si>
  <si>
    <t>Projekto „Viešųjų erdvių prie Zarasaičio ežero sutvarkymas ir aktyvaus poilsio infrastruktūros įrengimas” įgyvendinimas</t>
  </si>
  <si>
    <t>Evaldas Ulianskas, Statybos ir urbanistikos sk. (p.vadovas)</t>
  </si>
  <si>
    <t>Sukurtos arba atnaujintos atviros erdvės Zarasų mieste, m2</t>
  </si>
  <si>
    <t>Mokėjimo prašymų rengimas, projekto finansinių dokumentų ir ataskaitų rengimas</t>
  </si>
  <si>
    <t>Turizmo ir rekreacijos objektų techninės dokumentacijos parengimas</t>
  </si>
  <si>
    <t>Techninės specifikacijos parengimas, viešųjų pirkimų organizavimas, sutarties pasirašymas ir kontrolė</t>
  </si>
  <si>
    <t>Parko, šialia Obelisko Vytauto gavėje, Zarasų mieste, sutvarkymo ir pritaikymo visuomenės poreikiams techninis projektas, vnt./ kiti TP pagal poreikį, vnt.</t>
  </si>
  <si>
    <t>Sėlių aikštės Zarasų mieste rekonstrukcijos TP (A laidos) parengimas, vnt./ įrengimas</t>
  </si>
  <si>
    <t>1/x</t>
  </si>
  <si>
    <t>Išplėsti veikiančio kempingo „Zarasai” pajėgumus, teikti paslaugas ir vystyti infrastruktūrą</t>
  </si>
  <si>
    <t>4.7.3.1</t>
  </si>
  <si>
    <t>Vietų skaičius kempingo aikštelėje sk.</t>
  </si>
  <si>
    <t>5 (20)</t>
  </si>
  <si>
    <t>Numerių sk., (vietų sk.)</t>
  </si>
  <si>
    <t>1700</t>
  </si>
  <si>
    <t>Apgyvendintų asmenų sk.</t>
  </si>
  <si>
    <t>3390</t>
  </si>
  <si>
    <t>Suteiktų nakvynių sk.</t>
  </si>
  <si>
    <t>72</t>
  </si>
  <si>
    <t>Vietų užimtumas sezono metu, proc.</t>
  </si>
  <si>
    <t>1(1)</t>
  </si>
  <si>
    <t>Patvirtintų etatų sk., darbuotojų sk.</t>
  </si>
  <si>
    <t>Teikti nakvynės paslaugas svečių namuose</t>
  </si>
  <si>
    <t>32(88)</t>
  </si>
  <si>
    <t>Numerių sk. (vietų sk.)</t>
  </si>
  <si>
    <t>Sanitarinių mazgų sk.</t>
  </si>
  <si>
    <t>Apgyvendinta asmenų, sk.</t>
  </si>
  <si>
    <t>Suteikta nakvynių, sk.</t>
  </si>
  <si>
    <t>71</t>
  </si>
  <si>
    <t>Numerių užimtumas sezono metu, proc.</t>
  </si>
  <si>
    <t>Numerių užimtumas ne sezono metu, proc.</t>
  </si>
  <si>
    <t>22</t>
  </si>
  <si>
    <t>Vietų užimtumas, proc.</t>
  </si>
  <si>
    <t>4(4)</t>
  </si>
  <si>
    <t>Projekto  „Dusetų prieplaukos įrengimas ir pritaikymas rekreacinei žvejybai” įgyvendinimas</t>
  </si>
  <si>
    <t>Evaldas Ulianskas, Statybos ir urbanistikos sk. sk.</t>
  </si>
  <si>
    <t xml:space="preserve">Sutvarkyto sklypo (įrengta pontoninė prieplauka, valčių nuleidimo vieta, automobilių parkavimosi aikštelė) plotas, kv.m. </t>
  </si>
  <si>
    <t>2330</t>
  </si>
  <si>
    <t>VVG teritorijos gyventojų, gaunančių naudą dėl pagerintos infrastruktūros, skaičius (vnt.)</t>
  </si>
  <si>
    <t>Projekto  „Šventosios upės pakrantės Antalieptės miestelyje sutvarkymas ir pritaikymas rekreacinei žvejybai” įgyvendinimas</t>
  </si>
  <si>
    <t>Statybų užbaigimo procedūros</t>
  </si>
  <si>
    <t>Atlikti kabamojo liepto kapitalinio remonto ir teritorijos sutvarkymo (įrengta valčių nuleidimo vieta, sutvarkyta pakrantė, įrengtas žvejų takas) darbai, objektų sk.</t>
  </si>
  <si>
    <t xml:space="preserve">2021m. </t>
  </si>
  <si>
    <t>Projekto  „Alksno ežero pakrantės infrastruktūros įrengimas ir pritaikymas rekreacinei žvejybai” įgyvendinimas</t>
  </si>
  <si>
    <t xml:space="preserve">Atlikti teritorijos sutvarkymo (įrengta automobilių parkavimosi aikštelė, žvejų takas, valčių nuleidimo aikštelė, pontoninė prieplauka bei pavėsinė) darbai, objektų sk. </t>
  </si>
  <si>
    <t>Projektinių pasiūlymų ir techninio projekto parengimas</t>
  </si>
  <si>
    <t>Projekto „Vajasiškio visuomeninės paskirties pastato sutvarkymas pritaikant bendruomenės poreikiams, socialinei ir kultūrinei veiklai“ įgyvendinimas</t>
  </si>
  <si>
    <t>311/1</t>
  </si>
  <si>
    <t>Gyventojų, kurie naudojasi geresnėmis paslaugomis/ infrastruktūra, sk.</t>
  </si>
  <si>
    <t>MP teikimas pagal poreikį, proc.</t>
  </si>
  <si>
    <t>Aerodromo veiklos vystymas</t>
  </si>
  <si>
    <t>Aerodromo tinkamumo naudojimo pažymėjimo gavimas</t>
  </si>
  <si>
    <t>Aerodromo tinkamumo naudojimo pažymėjimo gavimo ir kasmetinės priežiūros išlaidos</t>
  </si>
  <si>
    <t xml:space="preserve">Statinių Ežero g. 5, Dusetose rekonstrukcija </t>
  </si>
  <si>
    <t>Tribūnos plotas kv.m.</t>
  </si>
  <si>
    <t>WC su dušu  Ežero g. Dusetose įrengimas, vnt.</t>
  </si>
  <si>
    <t>Vandens transporto priemonių nuleidimo vietų įrengimas</t>
  </si>
  <si>
    <t>mokėjimo prašymų rengimas, projekto finansinių dokumentų ir ataskaitų rengimas</t>
  </si>
  <si>
    <t>4.5.2.1</t>
  </si>
  <si>
    <t>Įrengtos valčių nuleidimo vietos prie Čičirio ir Avilio ežerų, vnt.</t>
  </si>
  <si>
    <t>Techninės dokumentacijos parengimas, rangos darbų pirkimas, įgyvendinimas</t>
  </si>
  <si>
    <t>Supaprastinto projekto parengimas, vnt.</t>
  </si>
  <si>
    <t>Zarasų miesto skvero, esančio Vytauto g. 1B Zarasuose, sutvarkymas</t>
  </si>
  <si>
    <t>Sutvarkytos teritorijos plotas, ha</t>
  </si>
  <si>
    <t>Skvero Vytauto g. 1 B, Zarasų mieste statybos supaprastinto projekto parengimo viešas pirkimas, sutarties kontrolė</t>
  </si>
  <si>
    <t>Skvero Vytauto g. 1 B, Zarasų mieste statybos supaprastinto projekto parengimas, vnt./ topografinio plano parengimas, vnt.</t>
  </si>
  <si>
    <t>Turistinių objektų dekoratyvinis apšvietimas</t>
  </si>
  <si>
    <t>2022 m. apžvalgos rato dekoratyvinio apšvietimo įrengimas, vnt., 2023-2024 m. kultūros paveldo objektų apšvietimas</t>
  </si>
  <si>
    <t>17</t>
  </si>
  <si>
    <t>Kurortinio statuso gavimo dokumentacijos rengimas</t>
  </si>
  <si>
    <t>Dokumentų rengimas, vnt.</t>
  </si>
  <si>
    <t>Laipynių parko veiklos organizavimas</t>
  </si>
  <si>
    <t>Veiklos kontrolė</t>
  </si>
  <si>
    <t>Dalyvių sk.</t>
  </si>
  <si>
    <t>VYSTYTI TURIZMO PASLAUGŲ RINKODARĄ IR INFORMACINĘ SKLAIDĄ</t>
  </si>
  <si>
    <t>Atvykstamojo ir vietinio turizmo skatinimas:</t>
  </si>
  <si>
    <t>Informacinių leidinių, skirtų parodoms, proc. nuo visų leidinių</t>
  </si>
  <si>
    <t xml:space="preserve">Dalyvauti tarptautinėse ir respublikinėse turizmo parodose </t>
  </si>
  <si>
    <t>Dalyvauta tarptautinėse /respublikinėse turizmo parodose, vnt.</t>
  </si>
  <si>
    <t>Vykdyti turistinių išteklių bei maršrutų rinkodarą, viešinimą</t>
  </si>
  <si>
    <t>Turistų skaičiaus augimo dalis, proc.</t>
  </si>
  <si>
    <t>Interneto lankytojų sk. augimas, proc.</t>
  </si>
  <si>
    <t>Žurnalistų ir blogerių turas Zarasuose (turas, straipsniai, video medžiagos platinimas)</t>
  </si>
  <si>
    <t>Rinkodara Lietuvoje ir užsienyje (rinkodaros kompanijos, straipsniai, internetinė reklama), priemonių sk.</t>
  </si>
  <si>
    <t>Sukurta ir nuolat atnaujinama Zarasų rajono turizmo statistikos duomenų bazė puslapyje www.visitzarasai.lt, kartai/m</t>
  </si>
  <si>
    <t>4/8000</t>
  </si>
  <si>
    <t>Išleista reprezentacinių leidinių, žemėlapių, lankstinukų, schemų. Tiražų sk./ bendras egz. sk.</t>
  </si>
  <si>
    <t>Naujos svetainės sukūrimas, vnt.</t>
  </si>
  <si>
    <t>Suorganizuota gidų mokyklėlių skirtingoms amžiaus grupėms, kartai</t>
  </si>
  <si>
    <t>Turizmo forumo renginys, vnt.</t>
  </si>
  <si>
    <t>2/2</t>
  </si>
  <si>
    <t>Sukurta turistinių maršrutų, įveiklinančių ir įprasminančių žydų kultūros paveldą ir kt./ Organizuota naujų turistinių maršrutų pristatymų visuomenei, vnt.</t>
  </si>
  <si>
    <t>Naujų regioninių maršrutų sukūrimas ir viešinimas. Maršrutų sk./ viešinimo priemonių sk.</t>
  </si>
  <si>
    <t>Turizmui  skirtų renginių teminis kalendorius - baneris (kas ketv.)</t>
  </si>
  <si>
    <t>Nemokamos informacijos teikimas turistams ir turistines paslaugas teikiantiems subjektams</t>
  </si>
  <si>
    <t>3440</t>
  </si>
  <si>
    <t>Aptarnauta turistų (suteikta informacija),sk.</t>
  </si>
  <si>
    <t>Išleista informacinių leidinių, žemėlapių, tūkst. egz.</t>
  </si>
  <si>
    <t>Turizmo dienai paminėti surengta nemokamų ekskursijų po miestą ir /ar rajoną, vnt.</t>
  </si>
  <si>
    <t>3-4</t>
  </si>
  <si>
    <t>ZRSA įgyvendinamiems projektams, turizmo ir verslo srityje, informacijos rengimas ir teikimas. Projektų sk.</t>
  </si>
  <si>
    <t>Dalyvavimas kurortų, kempingų asociacijos, Tarptautinių organizacijų (IRE), Utenos regiono plėtros tarybos veikloje</t>
  </si>
  <si>
    <t>Skatinti tarptautinių ir nacionalinių projektų vykdymą</t>
  </si>
  <si>
    <t>Konkurso organizavimas, sutarčių sudarymas ir kontrolė</t>
  </si>
  <si>
    <t>Dalyvaujama tarptautiniuose projektuose, sk.</t>
  </si>
  <si>
    <t xml:space="preserve">Projekto „Taktiliniai maketai turistui po atviru dangumi“ įgyvendinimas </t>
  </si>
  <si>
    <t>Projekto įgyvendinimo priežiūra</t>
  </si>
  <si>
    <t xml:space="preserve">Taktilinių objektų žemėlapis, vnt. </t>
  </si>
  <si>
    <t>Taktiliniai maketai, vnt.</t>
  </si>
  <si>
    <t>Projekto  „Turizmo informacinės infrastruktūros plėtra Utenos, Ignalinos, Zarasų rajonų ir Visagino savivaldybėse įgyvendinimas“</t>
  </si>
  <si>
    <t>Stendų sk.</t>
  </si>
  <si>
    <t>Informacinių stendų atnaujinimas</t>
  </si>
  <si>
    <t>Atnaujintų stendų sk.</t>
  </si>
  <si>
    <t>SKATINTI NVO IR BENDRUOMENINIŲ ORGANIZACIJŲ SOCIALINĮ VERSLUMĄ</t>
  </si>
  <si>
    <t>Zarasų miesto vietos plėtros strategijos 2016-2022 m. projektų bendras finansavimas, iš jų:</t>
  </si>
  <si>
    <t>Biudžeto lėšų naudojimo sutarties sudarymas ir kontrolė</t>
  </si>
  <si>
    <t xml:space="preserve">„Socialinės ir kitos viešosios paslaugos – ŠTAI ČIA“ ir „Socialinės ir kitos viešosios paslaugos – ŠTAI ČIA (2 dalis)“  </t>
  </si>
  <si>
    <t>„Smulkaus verslo kūrimas Zarasų mieste“</t>
  </si>
  <si>
    <t xml:space="preserve">5/ 73769 </t>
  </si>
  <si>
    <t>Viešoji įstaiga „Nacionalinis socialinės integracijos institutas“. Veiklų dalyvių sk. / bendra projekto vertė Eur.</t>
  </si>
  <si>
    <t>„Smulkaus verslo kūrimas Zarasų mieste (2 dalis)“</t>
  </si>
  <si>
    <t>5/ 71232</t>
  </si>
  <si>
    <t>Viešoji įstaiga „Nacionalinis socialinės integracijos institutas“. Veiklų dalyvių sk./ bendra projekto vertė Eur</t>
  </si>
  <si>
    <t>„Smulkaus verslo konsultavimas Zarasuose“</t>
  </si>
  <si>
    <t>10/ 14268</t>
  </si>
  <si>
    <t>Viešoji įstaiga „Neformalaus ugdymo namai“. Veiklų dalyvių sk./ bendra projekto vertė Eur.</t>
  </si>
  <si>
    <t>„Bendruomeninių socialinių paslaugų sistema Zarasuose“</t>
  </si>
  <si>
    <t>70/ 23027,60</t>
  </si>
  <si>
    <t>„Reikalingi žmonės“</t>
  </si>
  <si>
    <t>80/ 19757,32</t>
  </si>
  <si>
    <t>VšĮ „Sprendimų centras“. Veiklų dalyvių sk./ bendra projekto vertė Eur.</t>
  </si>
  <si>
    <t>„Zarasų miesto plėtros strategijos įgyvendinimo administravimas“</t>
  </si>
  <si>
    <t>40/ 75000</t>
  </si>
  <si>
    <t>Zarasų miesto vietos veiklos grupė. Mokymuose dalyvavę vietos plėtros projektų rengėjų ir vykdytojų sk./ bendra projektų vertė Eur.</t>
  </si>
  <si>
    <t>„Atrask paguodą“</t>
  </si>
  <si>
    <t>30/ 29221</t>
  </si>
  <si>
    <t>„Draugiška bendruomenė“</t>
  </si>
  <si>
    <t>40/ 15000</t>
  </si>
  <si>
    <t>„Zarasų interneto prekybos tinklas“</t>
  </si>
  <si>
    <t xml:space="preserve"> 25/ 38000</t>
  </si>
  <si>
    <t>„Socifakcija“</t>
  </si>
  <si>
    <t>30/ 49608</t>
  </si>
  <si>
    <t>NVO projektų bendras finansavimas</t>
  </si>
  <si>
    <t>Aprašo patikslinimas, konkurso organizavimas, sutarčių sudarymas ir kontrolė</t>
  </si>
  <si>
    <t xml:space="preserve">Bendrai finansuotų projektų sk., vnt. </t>
  </si>
  <si>
    <t xml:space="preserve">VIEŠOJO IR VIDAUS ADMINISTRAVIMO PROGRAMA </t>
  </si>
  <si>
    <t>STIPRINTI VIETOS SAVIVALDĄ</t>
  </si>
  <si>
    <t>DIDINTI TEIKIAMŲ VIEŠŲJŲ PASLAUGŲ EFEKTYVUMĄ</t>
  </si>
  <si>
    <t>Rajono Savivaldybės administracijos darbo organizavimas</t>
  </si>
  <si>
    <t>Darbo užmokesčio administravimas</t>
  </si>
  <si>
    <t>151</t>
  </si>
  <si>
    <t>Jolita Zovienė, Apskaitos ir materialinio aprūpinimo sk.</t>
  </si>
  <si>
    <t>1.1.1.9</t>
  </si>
  <si>
    <t>Pareigybių sk.</t>
  </si>
  <si>
    <t xml:space="preserve">Darbdavių socialinė parama pinigais (nedarbingumo 2 d. d., mirties, ligos ir sunkios materialinės padėties) </t>
  </si>
  <si>
    <t>Jolita Zovienė, Apskaitos sk.</t>
  </si>
  <si>
    <t>Rajono Savivaldybės administracijos veiklos užtikrinimas (ūkinio bei materialinio aptarnavimas)</t>
  </si>
  <si>
    <t>Viešųjų pirkimų organizavimas, sutarčių sudarymas ir kontrolė</t>
  </si>
  <si>
    <t>Pagal vidaus tvarkos taisykles</t>
  </si>
  <si>
    <t>Laura Kviklienė, Teisės ir civilinės metrikacijos sk.</t>
  </si>
  <si>
    <t>Paskatinimai, apdovanojimai, parama bei veiklos ir rezultatų gerinimas</t>
  </si>
  <si>
    <t>Veiklų koordinavimas ir kontrolė</t>
  </si>
  <si>
    <t>2/ 2</t>
  </si>
  <si>
    <t>3/ 3</t>
  </si>
  <si>
    <t>3/3</t>
  </si>
  <si>
    <t>2/3</t>
  </si>
  <si>
    <t>Andrejus Jančevskis, Teisės ir civilinės metrikacijos sk.</t>
  </si>
  <si>
    <t>Alkoholio kontrolės priemonių sk./ tabako, tabako gaminių ir su jais susijusių gaminių kontrolės priemonių sk.</t>
  </si>
  <si>
    <t>10/12</t>
  </si>
  <si>
    <t>Atrankos ir konsultavimo paslaugos, sk.</t>
  </si>
  <si>
    <t>Žemės nuomos mokesčio administravimas, sutarčių sudarymas ir kontrolė</t>
  </si>
  <si>
    <t>Žemės nuomos mokesčio administravimas: vokų, popieriaus pirkimas  deklaracijų ir priminimų siuntimui.</t>
  </si>
  <si>
    <t xml:space="preserve">1500 </t>
  </si>
  <si>
    <t>Veiklų organizavimas</t>
  </si>
  <si>
    <t>15/ 30</t>
  </si>
  <si>
    <t>15/ 40</t>
  </si>
  <si>
    <t>Viešosios tvarkos užtikrinimo priemonių sk./pažeidimų protokolų sk.</t>
  </si>
  <si>
    <t>60/150</t>
  </si>
  <si>
    <t>Rajono Savivaldybės tarybos finansinio, ūkinio bei materialinio aptarnavimo užtikrinimas</t>
  </si>
  <si>
    <t>Tarybos narių išmokų administravimo kontrolė</t>
  </si>
  <si>
    <t>Tarybos posėdžių per metus sk.</t>
  </si>
  <si>
    <t>Tarybos narių DU ir reprezentacinių išlaidų kontrolė</t>
  </si>
  <si>
    <t>Tarybos narių sk.</t>
  </si>
  <si>
    <t>Rajono Savivaldybės tarybos ir mero sekretoriato finansinio, ūkinio bei materialinio aptarnavimo užtikrinimas</t>
  </si>
  <si>
    <t>Išlaidų kontrolė</t>
  </si>
  <si>
    <t>Mero ir mero sekretoriato etatų sk.</t>
  </si>
  <si>
    <t>Mero reprezentacinių priemonių vykdymas (Mero fondo naudojimas)</t>
  </si>
  <si>
    <t>Išlaidų kontrolė, ataskaitos pateikimas</t>
  </si>
  <si>
    <t>Mero fondo ataskaitų sk.</t>
  </si>
  <si>
    <t>Darbuotojų kvalifikacijos kėlimas</t>
  </si>
  <si>
    <t>Tabelių žymėjimas, mokymų poreikio nustatymas, priemonės koordinavimas</t>
  </si>
  <si>
    <t xml:space="preserve">Kėlusių kvalifikaciją darbuotojų skaičius  </t>
  </si>
  <si>
    <t>46</t>
  </si>
  <si>
    <t xml:space="preserve">Savivaldybei nuosavybės teise priklausančio ir patikėjimo teise valdomo turto valdymas, naudojimas, disponavimas, turto įsigijimas bei remontas
</t>
  </si>
  <si>
    <t>Nekilnojamojo turto matavimai  ir teisinė registracija, pagal poreikį, proc.</t>
  </si>
  <si>
    <t>Viešas pirkimas, sutarties administravimas ir kontrolė</t>
  </si>
  <si>
    <t>Rajono Savivaldybės nenaudojamų (neeksploatuojamų) statinių nugriovimas ir jų inžinerinių tinklų techninės būklės palaikymas. Nugriautų objektų sk.</t>
  </si>
  <si>
    <t>Informacijos teikimas</t>
  </si>
  <si>
    <t>Svarbios informacijos pateikimo užtikrinimas pagal poreikį proc.</t>
  </si>
  <si>
    <t>Viešo pirkimo organizavimas, sutarties kontrolė</t>
  </si>
  <si>
    <t>SP</t>
  </si>
  <si>
    <t>1.1.1.3</t>
  </si>
  <si>
    <t>Zarasų rajono savivaldybės administracijos koridorių dangos keitimas, vnt.</t>
  </si>
  <si>
    <t>Einamieji patalpų remontai, pagal poreikį/ kondicionavimo sistemos įrengimas</t>
  </si>
  <si>
    <t>Dalyvavimas Lietuvos savivaldybių bei Lietuvos savivaldybių seniūnų asociacijų veiklose</t>
  </si>
  <si>
    <t>Dalyvauta Lietuvos sav. asociacijos narių atstovų suvažiavimuose, apskričių (regionų) merų pasitarimuose sk., vnt.</t>
  </si>
  <si>
    <t>2.6.1.4</t>
  </si>
  <si>
    <t>Patirtų nuostolių dėl visuomenei teikiamų būtinų keleivių vežimo vietiniais maršrutais paslaugų kompensavimas UAB „Zarasų autobusai”</t>
  </si>
  <si>
    <t>UAB „Zarasų autobusai" pateiktų nuostolius pagrindžiančių dokumentų analizė, sutarčių kontrolė</t>
  </si>
  <si>
    <t>336,5</t>
  </si>
  <si>
    <t>Marina Gražina Beinarienė, Turto valdymo ir viešųjų pirkimų sk.</t>
  </si>
  <si>
    <t>4.5.1.1</t>
  </si>
  <si>
    <t>Autobusų rida nuostolingais vietinio (priemiestinio) reguliaraus susisiekimo kelių transporto maršrutais, tūkst. km.</t>
  </si>
  <si>
    <t>2.6.2.4</t>
  </si>
  <si>
    <t xml:space="preserve">Priemonių, mažinančių administracinę naštą juridiniams ir fiziniams asmenims, taikymas </t>
  </si>
  <si>
    <t xml:space="preserve">Pakeista norminių teisės aktų mažinančių administracinę naštą </t>
  </si>
  <si>
    <t>Audronė Sažinienė,  Dokumentų valdymo sk</t>
  </si>
  <si>
    <t>Administracinę naštą mažinančių pakeistų norminių teisės aktų sk.</t>
  </si>
  <si>
    <t>Įvertinta norminių teisės aktų projektų</t>
  </si>
  <si>
    <t>Įvertintų norminių teisės aktų projektų sk.</t>
  </si>
  <si>
    <t xml:space="preserve">Atnaujintų informacinių pranešimų rajono Savivaldybės interneto svetainėje </t>
  </si>
  <si>
    <t>Atnaujintų informacinių pranešimų rajono Savivaldybės interneto svetainėje sk.</t>
  </si>
  <si>
    <t>Informacijos pateikimas Centralizuotam vidaus audito</t>
  </si>
  <si>
    <t>Informacijos pateikimų Centralizuotam vidaus audito skyriui apie priemonių vykdymą sk.</t>
  </si>
  <si>
    <t>Lygių galimybių politikos įgyvendinimas</t>
  </si>
  <si>
    <t>Informacinių straipsnių parengimas ir viešinimas</t>
  </si>
  <si>
    <t>Birutė Kajutytė,  Dokumentų valdymo sk</t>
  </si>
  <si>
    <t>Visuomenės informavimo (apie moterų ir vyrų lygias galimybes) priemonių sk.</t>
  </si>
  <si>
    <t>Bendruomeninės veiklos stiprinimas</t>
  </si>
  <si>
    <t>Biudžeto lėšų naudojimo sutarčių sudarymas ir kontrolė</t>
  </si>
  <si>
    <t>Sudaryta biudžeto lėšų naudojimo sutarčių sk.</t>
  </si>
  <si>
    <t xml:space="preserve">Vertinti rajono Savivaldybei nuosavybės teise priklausantį turtą ir keisti paskirtį </t>
  </si>
  <si>
    <t>Dokumentų rengimas, aukcionų organizavimas</t>
  </si>
  <si>
    <t>Parengti dokumentai nekilnojamojo turto pardavimui viešame aukcione sk.ir parengtų pardavimui savivaldybės būstų sk.</t>
  </si>
  <si>
    <t>Energetinio naudingumo sertifikatai parduodamam turtui, vnt.</t>
  </si>
  <si>
    <t>Dokumentų rengimas</t>
  </si>
  <si>
    <t>Pakeista paskirtis nekilnojamojo turto objektams, vnt.</t>
  </si>
  <si>
    <t>Tarybos sprendimo rengimas</t>
  </si>
  <si>
    <t>Nuostoliams padengti, kad būtų atkurtas bendrovės  nuosavas kapitalas, kad jis nebūtų mažesnis kaip 1/2 bendrovės įstatuose nurodyto įstatinio kapitalo dydžio</t>
  </si>
  <si>
    <t>Užtikrinti efektyvų valstybinių  (valstybės perduotos savivaldybėms) funkcijų vykdymą</t>
  </si>
  <si>
    <t>Gyventojų registro tvarkymas, duomenų teikimas Valstybės suteiktos pagalbos registrui ir  archyvinių dokumentų tvarkymas</t>
  </si>
  <si>
    <t>Archyvinių dokumentų tvarkymas; gyventojų registro tvarkymas; duomenų teikimas Valstybės suteiktos pagalbos registrui</t>
  </si>
  <si>
    <t>Elvyra Glaskienė, Dokumentų valdymo sk.; Valerij Bičiuchin Zubov, Dokumentų valdymo sk.; Jolanta Saladžienė, Finansų sk.</t>
  </si>
  <si>
    <t>1.3.3.2</t>
  </si>
  <si>
    <t>Archyvinių civilinės būklės aktų įrašų, gautų iš civilinės metrikacijos įstaigų, duomenų tvarkymas, pagal poreikį</t>
  </si>
  <si>
    <t>4.9.1.1</t>
  </si>
  <si>
    <t>Civilinės būklės aktų registravimas</t>
  </si>
  <si>
    <t xml:space="preserve">Civilinės būklės aktų įrašų sudarymo, keitimas, papildymas </t>
  </si>
  <si>
    <t>Audronė Atajevienė, Teisės ir civilinės metrikacijos sk.</t>
  </si>
  <si>
    <t>1.6.1.2</t>
  </si>
  <si>
    <t>Civilinės būklės aktų įrašų sudarymo, keitimas, papildymas  per metus sk.</t>
  </si>
  <si>
    <t>600</t>
  </si>
  <si>
    <t>Civilinės saugos funkcijos įgyvendinimas – Gerinti savivaldybių pasirengimą reaguoti į ekstremalias situacijas</t>
  </si>
  <si>
    <t>2.2.1.1</t>
  </si>
  <si>
    <t>Savivaldybės pasirengimo reaguoti į ekstremalias situacijas lygis pagal Priešgaisrinės apsaugos ir gelbėjimo departamento prie Vidaus reikalų ministerijos direktoriaus 2017 m. gegužės 24 d. įsakymu Nr. 1-135 „Dėl Valstybės ir savivaldybių institucijų ir įstaigų, ūkio subjektų ir kitų įstaigų pasirengimo reaguoti į ekstremaliąsias situacijas vertinimo tvarkos aprašo patvirtinimo“ patvirtintą vertinimo metodiką</t>
  </si>
  <si>
    <t>Valstybinės kalbos vartojimo ir taisyklingumo kontrolė</t>
  </si>
  <si>
    <t>Patikrinta įstaigų / patikrinta internetinių svetainių</t>
  </si>
  <si>
    <t>Birutė Kajutytė, Dokumentų valdymo sk.</t>
  </si>
  <si>
    <t>Renginių sk.</t>
  </si>
  <si>
    <t>Mobilizacijos funkcijos įgyvendinimas</t>
  </si>
  <si>
    <t>2.1.1.4</t>
  </si>
  <si>
    <t>Atnaujintų ir (ar) parengtų bei patvirtintų dokumentų, reglamentuojančių mobilizacijos organizavimą Savivaldybės teritorijoje, skaičius</t>
  </si>
  <si>
    <t>Renginio organizavimas</t>
  </si>
  <si>
    <t>Organizuotų mobilizacinio ir priimančiosios šalies paramos mokymų renginių skaičius</t>
  </si>
  <si>
    <t>Vaikų ir jaunimo teisių apsauga</t>
  </si>
  <si>
    <t>Pirminės teisinės pagalbos teikimas</t>
  </si>
  <si>
    <t>Konsultacijų teikimas, pagalba surašant prašymus antrinei teisinei pagalbai, pajamų ir turto deklaracijų pildymo pagalba, skundų ir kreipimosi surašymo pagalba</t>
  </si>
  <si>
    <t>75</t>
  </si>
  <si>
    <t>Savivaldybės pirminės valstybės garantuojamos teisinės pagalbos specialistų netiksliai (netinkamai), unikalūs asmenys
užpildytų prašymų suteikti antrinę valstybės garantuojamą teisinę pagalbą skaičius nuo visų savivaldybės parengtų prašymų suteikti antrinę valstybės garantuojamą teisinę pagalbą skaičiaus, proc.</t>
  </si>
  <si>
    <t>310</t>
  </si>
  <si>
    <t>Kitos bendros valstybės paslaugos (gyv. vietos deklaravimas ir registro tvarkymas)</t>
  </si>
  <si>
    <t>Gyv. vietos deklaravimas ir registro tvarkymas</t>
  </si>
  <si>
    <t>Žemės ūkio funkcijų administravimas</t>
  </si>
  <si>
    <t>Žemės ūkio funkcijų vykdymas</t>
  </si>
  <si>
    <t>14,55</t>
  </si>
  <si>
    <t>4.2.1.4</t>
  </si>
  <si>
    <t>Vidutinis ūkių dydis, ha</t>
  </si>
  <si>
    <t>Registruota naujų ūkininkų</t>
  </si>
  <si>
    <t>Registruota naujų ūkininkų sk.</t>
  </si>
  <si>
    <t>Tarpinstitucinis bendradarbiavimas</t>
  </si>
  <si>
    <t>Vaiko gerovės komisijos posėdžiai</t>
  </si>
  <si>
    <t>Nijolė Bikulčienė, tarpinstitucinio bendradarbiavimo koordinatorė</t>
  </si>
  <si>
    <t xml:space="preserve">Vaiko gerovės komisijos posėdžių sk. </t>
  </si>
  <si>
    <t>Tarpinstituciniai pasitarimai</t>
  </si>
  <si>
    <t>Tarpinstituciniai pasitarimai, sk.</t>
  </si>
  <si>
    <t>Geodezijos ir kartografijos duomenų tvarkymas</t>
  </si>
  <si>
    <t xml:space="preserve">SEDR tvarkymo paslaugų pirkimas, sutarties kontrolė </t>
  </si>
  <si>
    <t>Živilė Mikniuvienė, Statybos ir urbanistikos sk.</t>
  </si>
  <si>
    <t>4.2.1.2</t>
  </si>
  <si>
    <t>Topografinių planų  pagal poreikį, proc.</t>
  </si>
  <si>
    <t>Gauta ŽŪM teigiama išvada dėl išlaidų tinkamumo</t>
  </si>
  <si>
    <t>PRISIIMTŲ IR ĮGYTŲ FINANSINIŲ ĮSIPAREIGOJIMŲ VALDYMAS</t>
  </si>
  <si>
    <t>Zarasų rajono savivaldybės administracijos direktoriaus rezervas</t>
  </si>
  <si>
    <t>Sprendimų rengimas</t>
  </si>
  <si>
    <t>1.6.1.4</t>
  </si>
  <si>
    <t>Sprendimų skirti lėšas iš administracijos direktoriaus rezervo sk.</t>
  </si>
  <si>
    <t>Paimtų ilgalaikių paskolų grąžinimas ir palūkanų mokėjimas/ paskolų likučiai</t>
  </si>
  <si>
    <t>Paskolų sutarčių administravimas</t>
  </si>
  <si>
    <t>Edita Gusevienė, Finansų sk.</t>
  </si>
  <si>
    <t>SL</t>
  </si>
  <si>
    <t>1.3.2.1</t>
  </si>
  <si>
    <t>Grąžintos paskolos  proc.</t>
  </si>
  <si>
    <t>1.7.1.1</t>
  </si>
  <si>
    <t>Sumokėtos palūkanos ir banko mokesčiai proc.</t>
  </si>
  <si>
    <t>Žalos atlyginimas teismo sprendimu</t>
  </si>
  <si>
    <t>Pagal teismo sprendimus</t>
  </si>
  <si>
    <t>Humanitarinės pagalbos teikimas Chmelnicko srities Kamjanenc-Podolskio rajono Čemerovecko bendruomenės tarybai</t>
  </si>
  <si>
    <t>Humanitarinės pagalbos tikslams skirtų automobilių sk.</t>
  </si>
  <si>
    <t xml:space="preserve">STIPRINTI TEIGIAMĄ RAJONO ĮVAIZDĮ </t>
  </si>
  <si>
    <t>Skleisti informaciją apie savivaldybę vietinėje, regioninėje, respublikinėje spaudoje, televizijoje, soc. tinkluose</t>
  </si>
  <si>
    <t>Informacijos sklaidos paslaugų sutarties sudarymas ir kontrolė</t>
  </si>
  <si>
    <t>Audrone Sažinienė, Bendrųjų reikalų sk.</t>
  </si>
  <si>
    <t>Informacijos sklaidos spaudoje priemonės, pagal poreikį, proc.</t>
  </si>
  <si>
    <t>Skatinti tarptautinį bendradarbiavimą</t>
  </si>
  <si>
    <t>Dalyvauta tarptautinių organizacijų veikloje, tarptautiniuose ir miestų partnerių organizuojamuose renginiuose (vnt. per metus)</t>
  </si>
  <si>
    <t>SKATINTI MODERNIŲ TECHNOLOGIJŲ NAUDOJIMĄ VIEŠŲJŲ PASLAUGŲ ADMINISTRAVIMO SRITYJE</t>
  </si>
  <si>
    <t>Kompiuterinės, programinės įrangos, organizacinės technikos bei licencijų įsigijimas, eksploatavimas</t>
  </si>
  <si>
    <t>Viešųjų pirkimų vykdymas, sutarčių kontrolė</t>
  </si>
  <si>
    <t>20/0/30</t>
  </si>
  <si>
    <t>20/1/ 47</t>
  </si>
  <si>
    <t>Valerij Bičiuchin Zubov, Dokumentų valdymo sk.</t>
  </si>
  <si>
    <t>Įsigyta kompiuterių su programine įranga sk./ serverių sk./ licencijų sk.</t>
  </si>
  <si>
    <t>60/1/107</t>
  </si>
  <si>
    <t>3/25</t>
  </si>
  <si>
    <t>3/27</t>
  </si>
  <si>
    <t>Naujos video kameros, sk./ palaikomas kamerų veikimas, sk</t>
  </si>
  <si>
    <t>6/ 52</t>
  </si>
  <si>
    <t>24</t>
  </si>
  <si>
    <t>Įstaigų, kuriose įdiegta viešųjų pirkimų sistema, sk.</t>
  </si>
  <si>
    <t>9/4</t>
  </si>
  <si>
    <t>Nemokamo WiFi4EU taškų (lauke/ patalpose) sk.</t>
  </si>
  <si>
    <t>_____________</t>
  </si>
  <si>
    <t>ZARASŲ RAJONO SAVIVALDYBĖS ADMINISTRACIJOS 2022-ŲJŲ METŲ VEIKLOS PLANAS</t>
  </si>
  <si>
    <t>Aprūpintų biologinių atliekų surinkimo priemonėmis namų ūkių skaičius, vnt. (2023 m.-4272)</t>
  </si>
  <si>
    <t>Sutvarkytų bešeimininkių mišrių atliekų surinkimas, transportavimas ir tvarkymas, kub.m.</t>
  </si>
  <si>
    <t>Išvežiotų konteinerių sk.</t>
  </si>
  <si>
    <t>Limituotos žūklės galimybių ežeruose tyrimas</t>
  </si>
  <si>
    <t>Ištirtų ežerų (Zaraso, Zarasaičio, Balto, Laukesos, Smalvikščio,  Imbrado, Ilgio, Samanio ež.) sk.</t>
  </si>
  <si>
    <t>Mokinių dalyvavusių mokymuose, seminaruose, renginiuose sk./ apdovanotų vaikų, olimpiadose užėmusių prizines vietas, sk.</t>
  </si>
  <si>
    <t>60/90</t>
  </si>
  <si>
    <t>2/2/ 105</t>
  </si>
  <si>
    <t>Rekonstruotos gatvės ilgis, km (2021 m. - 0,14)</t>
  </si>
  <si>
    <t>Kelio ilgis, km (2020 m. -09 km.)</t>
  </si>
  <si>
    <t>Monitoriaus rentgenogramoms, vnt.</t>
  </si>
  <si>
    <t>Paramos administravimas ir kontrolė</t>
  </si>
  <si>
    <t>Lėšos kompensacijoms už būsto suteikimą užseniečiams, pasitraukusiems iš Ukrainos dėl Rusijos Federacijos karinių veiksmų Ukrainoje, finansuoti. Šeimų sk.</t>
  </si>
  <si>
    <t>Pagalba Ukrainos gyventojams, bėgantiems nuo Rusijos sukelto karo</t>
  </si>
  <si>
    <t>Priemonių sk.</t>
  </si>
  <si>
    <t xml:space="preserve"> Zarasų rajono savivaldybės administracijos direktoriaus       </t>
  </si>
  <si>
    <t xml:space="preserve">PATVIRTINTA                           </t>
  </si>
  <si>
    <t xml:space="preserve">2022 m. birželio 30 d. įsakymu Nr. I(6.6 E)-384 </t>
  </si>
  <si>
    <t>Jolita Stasiukėnienė, Apskaitos ir materialinio aprūpinimo sk.</t>
  </si>
  <si>
    <t>Jolita Stasikėnienė, Apskaitos ir materialinio aprūpinimo sk.</t>
  </si>
  <si>
    <t>Jolita Stasiukėnienė, Apskaitos sk.</t>
  </si>
  <si>
    <t xml:space="preserve"> Zarasų rajono savivaldybės administracijos direktoriaus (2022 m. rugpjūčio    d. įsakymo Nr. I(6.6 E)-  redakcija)</t>
  </si>
  <si>
    <t>Teismų sprendimų vykdymo kontrolė</t>
  </si>
  <si>
    <t>Viešųjų pirkimų organizavimas, sutarčių administravimas</t>
  </si>
  <si>
    <t>Tekstų vertimo paslaugos pirkimas, projekto veiklų koordinavimas</t>
  </si>
  <si>
    <t>Viešųjų pirkimų organizavimas, sutarties administravimas</t>
  </si>
  <si>
    <t>Suvenyrų viešas pirkimas, aprūpinimas organizacine technika. Produktų pirkimas</t>
  </si>
  <si>
    <t>Socialinės reabilitacijos paslaugų teikimo neįgaliesiems tvarkos aprašo nuostatų įgyvendinimas (NVO paraiškų pateikimas, komisijos paraiškų vertinimas, direktoriaus įsakymo rengimas dėl lėšų paskirstymo NVO, sutarčių sudarymas, sutarčių įgyvendinimo kontrolė</t>
  </si>
  <si>
    <t xml:space="preserve">Būsto pritaikymo neįgaliesiems tvarkos aprašo nuostatų įgyvendinimas (savarankiškai atliktas vonios kambario pritaikymas sudarant savarankiško būsto pritaikymo neįgaliajam darbų organizavimo ir išlaidų apmokėjimo sutartį  su pareiškėju)  Būsto pritaikymo komisijos darbo organizavimas, bendradarbiavimas su pareiškėju ir rangovu, atliekančiu statybos ir kitus darbus, darbų priėmimo organizavimas, ataskaitų parengimas ir savalaikis pateikimas Neįgaliųjų reikalų departamentui. </t>
  </si>
  <si>
    <t>Tikslinių kompensacijų įstatymo nuostatų įgyvendinimas. Prašymų priėmimas ir kompensacijų skyrimas Socialinės paramos sk. vedėjo įsakymu pagal įgaliojimą. Zarasų rajone gyvenančių asmenų savarankiškumo vertinimas kasdienėje veikloje  ir užpildyto klausimyno pateikimas Neįgalumo ir darbingumo nustatymo tarnybos teritoriniams skyriams</t>
  </si>
  <si>
    <t xml:space="preserve">Paramos maisto produktais ir higienos priemonėmis krovos ir transportavimo į seniūnijas paslaugos  organizavimas </t>
  </si>
  <si>
    <t xml:space="preserve">Visuomenės sveikatos projektų, finansuojamų iš visuomenės sveikatos rėmimo specialiosios programos, finansavimo ir kontrolės tvarkos aprašo nuostatų įgyvendinimas: pranešimo apie projektų priėmimą skelbimas, paraiškų priėmimas ir lėšų paskirstymas Bendruomenės sveikatos tarybos  vertinimu administracijos direktoriaus įsakymu. </t>
  </si>
  <si>
    <t>Renginių/ veiklų organizavimas</t>
  </si>
  <si>
    <t>Techninės specifikacijos parengimas, rangos darbų pirkimas, darbų sutarties administravimas ir kontrolė</t>
  </si>
  <si>
    <t>Pavėžėjimas iki darbo vietos</t>
  </si>
  <si>
    <t>Pavėžėjimo organizavimas, sutarčių sudarymas ir administravimas</t>
  </si>
  <si>
    <t>Lėšų paskirstymas įstaigoms</t>
  </si>
  <si>
    <t>Duomenų kaupimas, lėšų paskirstymas, Administracijos direktoriaus įsakymo parengimas</t>
  </si>
  <si>
    <t>Paslaugų pirkimo vykdymas, sutarties pasirašymas, paslaugų vykdymo kontrolė</t>
  </si>
  <si>
    <t>Tvarkos parengimas/ konkurso organizavimas</t>
  </si>
  <si>
    <t>Projekto ,,Individualių konteinerių skirtų antrinėms žaliavoms surinkti tinklo plėtra Zarasų rajone“</t>
  </si>
  <si>
    <t>Projekto ,,Tekstilės surinkimo atliekų konteinerių plėtra Zarasų rajone“</t>
  </si>
  <si>
    <t>Projekto ,,Biologinių (maisto) atliekų rūšiavimo sistemos diegimas Zarasų ir Dusetų miestuose“</t>
  </si>
  <si>
    <t>Projekto „Viešųjų vandens telkinių aplinkos būklės pagerinimas Latvijoje ir Lietuvoje“ (LLI-476, Save past for future) įgyvendinimas</t>
  </si>
  <si>
    <t xml:space="preserve">Dokumentų, reikalingų ES ar VB lėšoms gauti rengimas, konsultacijos, būtini atlikti tyrimai, teisės aktuose numatytų planų, programų, strategijų rengimas, draudimas </t>
  </si>
  <si>
    <t>Naujų vandentiekio ir nuotekų tinklų Zarasų miesto K. Donelaičio g. ir skg. Aušros gatvės dalyje. Ilgis-V-1,813 km, būstų sk. – 59 gyv.sk. – 106; Ilgis- N-1,988 km, būstų sk.-70, gyv. sk. – 126</t>
  </si>
  <si>
    <t>Naujų nuotekų tinklų Dimitriškių kaime ilgis – 1,77 km, būstų sk. – 43, gyv.sk. – 77</t>
  </si>
  <si>
    <t xml:space="preserve">Vandentiekio ir nuotekų tinklų plėtra Zarasų m. (E. Pliaterytės g., Kauno g., Statybininkų g., I. Pašilio g.) Ilgis-V-1,721 km, būstų sk. – 29, gyv. sk. – 44; Ilgis -N-1,107 km, būstų sk. – 28, gyv. sk. – 42 </t>
  </si>
  <si>
    <t>Nuotekų tinklų plėtra Dusetose (Vienažindžio g.) Ilgis -N-1,884 km, būstų sk. – 34, gyv. sk. – 51</t>
  </si>
  <si>
    <t>Nuotekų valymo įrenginių rekonstravimas Suvieko k., Zarasų raj. Našumas 20 kub. m/p., prisijungusių gyv. sk. 62</t>
  </si>
  <si>
    <t>Prisijungusių namų ūkių sk.(2023 m. – 13)</t>
  </si>
  <si>
    <t>Smalvų k. v. griovių remontas, km                         Dimitriškių k.v. griovių rem.  km   Suvieko k. v.griovių remontas km  Vencavų Padustėlio griov. rem. km          Baibių  k. v. griovių remontas km   Suremontuota sausinimo sistemų ha</t>
  </si>
  <si>
    <t xml:space="preserve">Projekto „Prekybos ir paslaugų pasažo įrengimas D. Bukonto gatvėje Zarasų mieste“ įgyvendinimas </t>
  </si>
  <si>
    <t>VšĮ „Sprendimų centras“. Veiklų dalyvių sk./ bendra projekto vertė Eur/ suteikta konsultacijų</t>
  </si>
  <si>
    <t>Zarasų rajono Sėlių kultūros bendrija „Sėla“. Veiklų dalyvių sk./ bendra projektų vertė Eur.</t>
  </si>
  <si>
    <t xml:space="preserve">VšĮ „Sprendimų centras“. Veiklų dalyvių sk./ bendra projekto vertė Eur/ savanoriškas darbas val. </t>
  </si>
  <si>
    <t>VšĮ „Sprendimų centras“. Veiklų dalyvių sk./ bendra projekto vertė Eur</t>
  </si>
  <si>
    <t>VšĮ „Inovatorių slėnis“. Veiklų dalyvių sk./ bendra projekto vertė Eur</t>
  </si>
  <si>
    <t>Smalvų k. v. priežiūros darbai, km / Imbrado k.v. priežiūros darbai, km/  Avilių k.v. priežiūros darbai km /Avilių k. v. priežiūros darbai km / Baibių k.v. priežiūros darbai</t>
  </si>
  <si>
    <t>4,074 /          2,651 /      2,887 /                        0,726 /      2,423 /</t>
  </si>
  <si>
    <t>Įstatinio kapitalo didinimas (investavimas pinigais) Zarasų rajono savivaldybės viešajai įstaigai Zarasų ligoninei</t>
  </si>
  <si>
    <t>UAB „Zarasų būstas“ nuostolių dengimas</t>
  </si>
  <si>
    <t>Projekto „Viešųjų erdvių Zarasų miesto Didžiojoje saloje sutvarkymas“ įgyvendinimas</t>
  </si>
  <si>
    <t>Projekto „Pirmojo pasaulinio karo paveldo turizmo maršrutas ir lankytojų pritraukimas į pasienio teritoriją /Pirmojo pasaulinio karo maršrutas/ LLI-501“ įgyvendinimas</t>
  </si>
  <si>
    <t>Projekto „Priemonių, gerinančių ambulatorinių sveikatos priežiūros paslaugų prieinamumą tuberkulioze sergantiems asmenims, įgyvendinimas Zarasų rajono savivaldybėje“ įgyvendinimas</t>
  </si>
  <si>
    <t xml:space="preserve">Projekto „Sveikos gyvensenos skatinimas Zarasų rajono savivaldybėje“ įgyvendinimas  </t>
  </si>
  <si>
    <t xml:space="preserve">Projekto „Zarasų rajono kaimo vietovės ribose esančio vietinės reikšmės viešojo kelio Žardeliškiai – Štadviliai (ZR6001) su žvyro danga asfaltavimas“ įgyvendinimas </t>
  </si>
  <si>
    <t>Projekto ,,Antalieptės visuomeninės paskirties pastato pritaikymas bendruomenės poreikiams“ įgyvendinimas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</si>
</sst>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_L_t"/>
    <numFmt numFmtId="166" formatCode="#,##0.00\ _L_t"/>
    <numFmt numFmtId="167" formatCode="#,##0.0"/>
    <numFmt numFmtId="168" formatCode="#,##0\ _L_t"/>
    <numFmt numFmtId="169" formatCode="#,##0.000"/>
  </numFmts>
  <fonts count="19">
    <font>
      <sz val="10"/>
      <name val="Arial"/>
      <charset val="186"/>
    </font>
    <font>
      <sz val="11"/>
      <color theme="1"/>
      <name val="Calibri"/>
      <family val="2"/>
      <charset val="186"/>
      <scheme val="minor"/>
    </font>
    <font>
      <sz val="10"/>
      <name val="Arial"/>
      <family val="2"/>
      <charset val="186"/>
    </font>
    <font>
      <sz val="8"/>
      <name val="Arial"/>
      <family val="2"/>
      <charset val="186"/>
    </font>
    <font>
      <sz val="10"/>
      <name val="Arial"/>
      <family val="2"/>
      <charset val="186"/>
    </font>
    <font>
      <sz val="10"/>
      <name val="Times New Roman"/>
      <family val="1"/>
      <charset val="186"/>
    </font>
    <font>
      <sz val="10"/>
      <name val="TimesLT"/>
      <charset val="186"/>
    </font>
    <font>
      <b/>
      <sz val="10"/>
      <name val="Times New Roman"/>
      <family val="1"/>
      <charset val="186"/>
    </font>
    <font>
      <b/>
      <sz val="10"/>
      <color rgb="FFFF0000"/>
      <name val="Times New Roman"/>
      <family val="1"/>
      <charset val="186"/>
    </font>
    <font>
      <b/>
      <sz val="11"/>
      <name val="Times New Roman"/>
      <family val="1"/>
      <charset val="186"/>
    </font>
    <font>
      <i/>
      <sz val="11"/>
      <color rgb="FF7F7F7F"/>
      <name val="Calibri"/>
      <family val="2"/>
      <charset val="186"/>
      <scheme val="minor"/>
    </font>
    <font>
      <sz val="10"/>
      <color rgb="FFFF0000"/>
      <name val="Times New Roman"/>
      <family val="1"/>
      <charset val="186"/>
    </font>
    <font>
      <sz val="11"/>
      <name val="Times New Roman"/>
      <family val="1"/>
      <charset val="186"/>
    </font>
    <font>
      <sz val="12"/>
      <name val="Times New Roman"/>
      <family val="1"/>
      <charset val="186"/>
    </font>
    <font>
      <i/>
      <sz val="10"/>
      <name val="Times New Roman"/>
      <family val="1"/>
      <charset val="186"/>
    </font>
    <font>
      <sz val="10"/>
      <name val="Times New Roman"/>
      <family val="1"/>
    </font>
    <font>
      <b/>
      <sz val="10"/>
      <name val="Times New Roman"/>
      <family val="1"/>
    </font>
    <font>
      <sz val="10"/>
      <color theme="1"/>
      <name val="Times New Roman"/>
      <family val="1"/>
      <charset val="186"/>
    </font>
    <font>
      <sz val="9"/>
      <name val="Times New Roman"/>
      <family val="1"/>
      <charset val="186"/>
    </font>
  </fonts>
  <fills count="13">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
      <patternFill patternType="solid">
        <fgColor rgb="FFCCFFCC"/>
        <bgColor indexed="64"/>
      </patternFill>
    </fill>
    <fill>
      <patternFill patternType="solid">
        <fgColor rgb="FFFFFFFF"/>
        <bgColor rgb="FFF2F2F2"/>
      </patternFill>
    </fill>
    <fill>
      <patternFill patternType="solid">
        <fgColor theme="0" tint="-4.9989318521683403E-2"/>
        <bgColor indexed="64"/>
      </patternFill>
    </fill>
    <fill>
      <patternFill patternType="solid">
        <fgColor indexed="13"/>
        <bgColor indexed="64"/>
      </patternFill>
    </fill>
    <fill>
      <patternFill patternType="solid">
        <fgColor theme="0"/>
        <bgColor rgb="FFFFFFCC"/>
      </patternFill>
    </fill>
    <fill>
      <patternFill patternType="solid">
        <fgColor rgb="FFFFFFFF"/>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right/>
      <top/>
      <bottom style="thin">
        <color indexed="64"/>
      </bottom>
      <diagonal/>
    </border>
    <border>
      <left/>
      <right style="medium">
        <color indexed="64"/>
      </right>
      <top style="thin">
        <color indexed="64"/>
      </top>
      <bottom/>
      <diagonal/>
    </border>
    <border>
      <left/>
      <right/>
      <top style="thin">
        <color indexed="64"/>
      </top>
      <bottom/>
      <diagonal/>
    </border>
    <border>
      <left/>
      <right style="thin">
        <color indexed="64"/>
      </right>
      <top style="medium">
        <color indexed="64"/>
      </top>
      <bottom/>
      <diagonal/>
    </border>
    <border>
      <left style="medium">
        <color indexed="64"/>
      </left>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s>
  <cellStyleXfs count="11">
    <xf numFmtId="0" fontId="0" fillId="0" borderId="0"/>
    <xf numFmtId="0" fontId="6" fillId="0" borderId="0"/>
    <xf numFmtId="0" fontId="2" fillId="0" borderId="0"/>
    <xf numFmtId="0" fontId="4" fillId="0" borderId="0"/>
    <xf numFmtId="0" fontId="6" fillId="0" borderId="0"/>
    <xf numFmtId="0" fontId="4" fillId="0" borderId="0"/>
    <xf numFmtId="0" fontId="6" fillId="0" borderId="0"/>
    <xf numFmtId="0" fontId="2" fillId="0" borderId="0"/>
    <xf numFmtId="0" fontId="2" fillId="0" borderId="0"/>
    <xf numFmtId="0" fontId="10" fillId="0" borderId="0" applyNumberFormat="0" applyFill="0" applyBorder="0" applyAlignment="0" applyProtection="0"/>
    <xf numFmtId="0" fontId="1" fillId="0" borderId="0"/>
  </cellStyleXfs>
  <cellXfs count="1671">
    <xf numFmtId="0" fontId="0" fillId="0" borderId="0" xfId="0"/>
    <xf numFmtId="49" fontId="7" fillId="2" borderId="6" xfId="0" applyNumberFormat="1" applyFont="1" applyFill="1" applyBorder="1" applyAlignment="1">
      <alignment vertical="top" wrapText="1"/>
    </xf>
    <xf numFmtId="0" fontId="7" fillId="2" borderId="7" xfId="0" applyFont="1" applyFill="1" applyBorder="1" applyAlignment="1">
      <alignment vertical="top" wrapText="1"/>
    </xf>
    <xf numFmtId="49" fontId="7" fillId="2" borderId="10" xfId="0" applyNumberFormat="1" applyFont="1" applyFill="1" applyBorder="1" applyAlignment="1">
      <alignment vertical="top" wrapText="1"/>
    </xf>
    <xf numFmtId="49" fontId="7" fillId="2" borderId="1" xfId="0" applyNumberFormat="1" applyFont="1" applyFill="1" applyBorder="1" applyAlignment="1">
      <alignment vertical="top" wrapText="1"/>
    </xf>
    <xf numFmtId="0" fontId="7" fillId="2" borderId="1" xfId="0" applyFont="1" applyFill="1" applyBorder="1" applyAlignment="1">
      <alignment vertical="top" wrapText="1"/>
    </xf>
    <xf numFmtId="49" fontId="5" fillId="4" borderId="1" xfId="0" applyNumberFormat="1" applyFont="1" applyFill="1" applyBorder="1" applyAlignment="1">
      <alignment horizontal="center" vertical="top"/>
    </xf>
    <xf numFmtId="49" fontId="5" fillId="0" borderId="15" xfId="0" applyNumberFormat="1" applyFont="1" applyBorder="1" applyAlignment="1">
      <alignment vertical="top" wrapText="1"/>
    </xf>
    <xf numFmtId="49" fontId="7" fillId="0" borderId="10" xfId="0" applyNumberFormat="1" applyFont="1" applyBorder="1" applyAlignment="1">
      <alignment vertical="top" wrapText="1"/>
    </xf>
    <xf numFmtId="49" fontId="7" fillId="0" borderId="1" xfId="0" applyNumberFormat="1" applyFont="1" applyBorder="1" applyAlignment="1">
      <alignment vertical="top" wrapText="1"/>
    </xf>
    <xf numFmtId="165" fontId="7" fillId="3" borderId="16" xfId="0" applyNumberFormat="1" applyFont="1" applyFill="1" applyBorder="1" applyAlignment="1">
      <alignment horizontal="right" vertical="top" wrapText="1"/>
    </xf>
    <xf numFmtId="49" fontId="5" fillId="4" borderId="13" xfId="0" applyNumberFormat="1" applyFont="1" applyFill="1" applyBorder="1" applyAlignment="1">
      <alignment vertical="top" wrapText="1"/>
    </xf>
    <xf numFmtId="49" fontId="7" fillId="4" borderId="1" xfId="0" applyNumberFormat="1" applyFont="1" applyFill="1" applyBorder="1" applyAlignment="1">
      <alignment horizontal="center" vertical="top" wrapText="1"/>
    </xf>
    <xf numFmtId="0" fontId="5" fillId="0" borderId="15" xfId="0" applyFont="1" applyBorder="1" applyAlignment="1">
      <alignment horizontal="left" vertical="top"/>
    </xf>
    <xf numFmtId="49" fontId="7" fillId="4" borderId="1" xfId="0" applyNumberFormat="1" applyFont="1" applyFill="1" applyBorder="1" applyAlignment="1">
      <alignment horizontal="center" vertical="top"/>
    </xf>
    <xf numFmtId="49" fontId="7" fillId="0" borderId="10" xfId="0" applyNumberFormat="1"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textRotation="90" wrapText="1"/>
    </xf>
    <xf numFmtId="0" fontId="5" fillId="4" borderId="1" xfId="0" applyFont="1" applyFill="1" applyBorder="1" applyAlignment="1">
      <alignment horizontal="center" vertical="top"/>
    </xf>
    <xf numFmtId="165" fontId="5" fillId="2" borderId="17" xfId="0" applyNumberFormat="1" applyFont="1" applyFill="1" applyBorder="1" applyAlignment="1">
      <alignment horizontal="right" vertical="top"/>
    </xf>
    <xf numFmtId="165" fontId="7" fillId="0" borderId="3" xfId="0" applyNumberFormat="1" applyFont="1" applyBorder="1" applyAlignment="1">
      <alignment horizontal="right" vertical="top"/>
    </xf>
    <xf numFmtId="165" fontId="5" fillId="2" borderId="1" xfId="0" applyNumberFormat="1" applyFont="1" applyFill="1" applyBorder="1" applyAlignment="1">
      <alignment horizontal="right" vertical="top"/>
    </xf>
    <xf numFmtId="165" fontId="7" fillId="4" borderId="3" xfId="0" applyNumberFormat="1" applyFont="1" applyFill="1" applyBorder="1" applyAlignment="1">
      <alignment horizontal="right" vertical="top"/>
    </xf>
    <xf numFmtId="165" fontId="7" fillId="4" borderId="5" xfId="0" applyNumberFormat="1" applyFont="1" applyFill="1" applyBorder="1" applyAlignment="1">
      <alignment horizontal="right" vertical="top"/>
    </xf>
    <xf numFmtId="0" fontId="7" fillId="2" borderId="20" xfId="0" applyFont="1" applyFill="1" applyBorder="1" applyAlignment="1">
      <alignment vertical="top" textRotation="90" wrapText="1"/>
    </xf>
    <xf numFmtId="14" fontId="7" fillId="2" borderId="15" xfId="0" applyNumberFormat="1" applyFont="1" applyFill="1" applyBorder="1" applyAlignment="1">
      <alignment vertical="top" textRotation="90" wrapText="1"/>
    </xf>
    <xf numFmtId="49" fontId="7" fillId="2" borderId="15" xfId="0" applyNumberFormat="1" applyFont="1" applyFill="1" applyBorder="1" applyAlignment="1">
      <alignment vertical="top" textRotation="90" wrapText="1"/>
    </xf>
    <xf numFmtId="165" fontId="7" fillId="4" borderId="28" xfId="0" applyNumberFormat="1" applyFont="1" applyFill="1" applyBorder="1" applyAlignment="1">
      <alignment horizontal="right" vertical="top"/>
    </xf>
    <xf numFmtId="165" fontId="7" fillId="5" borderId="53" xfId="0" applyNumberFormat="1" applyFont="1" applyFill="1" applyBorder="1" applyAlignment="1">
      <alignment horizontal="right" vertical="top" wrapText="1"/>
    </xf>
    <xf numFmtId="165" fontId="5" fillId="2" borderId="25" xfId="0" applyNumberFormat="1" applyFont="1" applyFill="1" applyBorder="1" applyAlignment="1">
      <alignment horizontal="right" vertical="top"/>
    </xf>
    <xf numFmtId="165" fontId="5" fillId="4" borderId="35" xfId="0" applyNumberFormat="1" applyFont="1" applyFill="1" applyBorder="1" applyAlignment="1">
      <alignment horizontal="right" vertical="top"/>
    </xf>
    <xf numFmtId="165" fontId="5" fillId="4" borderId="6" xfId="0" applyNumberFormat="1" applyFont="1" applyFill="1" applyBorder="1" applyAlignment="1">
      <alignment horizontal="right" vertical="top"/>
    </xf>
    <xf numFmtId="165" fontId="5" fillId="4" borderId="10" xfId="0" applyNumberFormat="1" applyFont="1" applyFill="1" applyBorder="1" applyAlignment="1">
      <alignment horizontal="right" vertical="top"/>
    </xf>
    <xf numFmtId="167" fontId="5" fillId="4" borderId="1" xfId="0" applyNumberFormat="1" applyFont="1" applyFill="1" applyBorder="1" applyAlignment="1">
      <alignment horizontal="center" vertical="top" wrapText="1"/>
    </xf>
    <xf numFmtId="0" fontId="7" fillId="4" borderId="0" xfId="0" applyFont="1" applyFill="1" applyBorder="1" applyAlignment="1">
      <alignment horizontal="right" vertical="top"/>
    </xf>
    <xf numFmtId="49" fontId="5" fillId="4" borderId="15" xfId="0" applyNumberFormat="1" applyFont="1" applyFill="1" applyBorder="1" applyAlignment="1">
      <alignment vertical="top" wrapText="1"/>
    </xf>
    <xf numFmtId="165" fontId="5" fillId="4" borderId="45" xfId="0" applyNumberFormat="1" applyFont="1" applyFill="1" applyBorder="1" applyAlignment="1">
      <alignment horizontal="right" vertical="top"/>
    </xf>
    <xf numFmtId="165" fontId="5" fillId="4" borderId="12" xfId="0" applyNumberFormat="1" applyFont="1" applyFill="1" applyBorder="1" applyAlignment="1">
      <alignment horizontal="right" vertical="top"/>
    </xf>
    <xf numFmtId="165" fontId="5" fillId="4" borderId="1" xfId="0" applyNumberFormat="1" applyFont="1" applyFill="1" applyBorder="1" applyAlignment="1">
      <alignment horizontal="right" vertical="top"/>
    </xf>
    <xf numFmtId="0" fontId="5" fillId="4" borderId="1" xfId="0" applyFont="1" applyFill="1" applyBorder="1" applyAlignment="1">
      <alignment horizontal="center" vertical="top" wrapText="1"/>
    </xf>
    <xf numFmtId="165" fontId="5" fillId="4" borderId="21" xfId="0" applyNumberFormat="1" applyFont="1" applyFill="1" applyBorder="1" applyAlignment="1">
      <alignment horizontal="right" vertical="top"/>
    </xf>
    <xf numFmtId="49" fontId="5" fillId="4" borderId="14" xfId="0" applyNumberFormat="1" applyFont="1" applyFill="1" applyBorder="1" applyAlignment="1">
      <alignment vertical="top" wrapText="1"/>
    </xf>
    <xf numFmtId="165" fontId="5" fillId="4" borderId="13" xfId="0" applyNumberFormat="1" applyFont="1" applyFill="1" applyBorder="1" applyAlignment="1">
      <alignment horizontal="right" vertical="top"/>
    </xf>
    <xf numFmtId="165" fontId="5" fillId="4" borderId="7" xfId="0" applyNumberFormat="1" applyFont="1" applyFill="1" applyBorder="1" applyAlignment="1">
      <alignment horizontal="right" vertical="top"/>
    </xf>
    <xf numFmtId="165" fontId="5" fillId="4" borderId="41" xfId="0" applyNumberFormat="1" applyFont="1" applyFill="1" applyBorder="1" applyAlignment="1">
      <alignment horizontal="right" vertical="top"/>
    </xf>
    <xf numFmtId="165" fontId="5" fillId="4" borderId="29" xfId="0" applyNumberFormat="1" applyFont="1" applyFill="1" applyBorder="1" applyAlignment="1">
      <alignment horizontal="right" vertical="top"/>
    </xf>
    <xf numFmtId="0" fontId="5" fillId="4" borderId="20" xfId="0" applyFont="1" applyFill="1" applyBorder="1" applyAlignment="1">
      <alignment horizontal="left" vertical="top"/>
    </xf>
    <xf numFmtId="0" fontId="5" fillId="4" borderId="9" xfId="0" applyFont="1" applyFill="1" applyBorder="1" applyAlignment="1">
      <alignment vertical="top"/>
    </xf>
    <xf numFmtId="165" fontId="5" fillId="4" borderId="8" xfId="0" applyNumberFormat="1" applyFont="1" applyFill="1" applyBorder="1" applyAlignment="1">
      <alignment horizontal="right" vertical="top"/>
    </xf>
    <xf numFmtId="0" fontId="5" fillId="4" borderId="0" xfId="0" applyFont="1" applyFill="1" applyAlignment="1">
      <alignment horizontal="left" vertical="top"/>
    </xf>
    <xf numFmtId="49" fontId="5" fillId="4" borderId="1" xfId="2" applyNumberFormat="1" applyFont="1" applyFill="1" applyBorder="1" applyAlignment="1">
      <alignment horizontal="center" vertical="top" wrapText="1"/>
    </xf>
    <xf numFmtId="3" fontId="5" fillId="4" borderId="1" xfId="0" applyNumberFormat="1" applyFont="1" applyFill="1" applyBorder="1" applyAlignment="1">
      <alignment horizontal="center" vertical="top" wrapText="1"/>
    </xf>
    <xf numFmtId="0" fontId="5" fillId="4" borderId="0" xfId="0" applyFont="1" applyFill="1" applyAlignment="1">
      <alignment vertical="top" wrapText="1"/>
    </xf>
    <xf numFmtId="49" fontId="5" fillId="4" borderId="0" xfId="0" applyNumberFormat="1" applyFont="1" applyFill="1" applyAlignment="1">
      <alignment horizontal="center" vertical="top" wrapText="1"/>
    </xf>
    <xf numFmtId="0" fontId="5" fillId="4" borderId="15" xfId="0" applyFont="1" applyFill="1" applyBorder="1" applyAlignment="1">
      <alignment horizontal="left" vertical="top"/>
    </xf>
    <xf numFmtId="165" fontId="5" fillId="4" borderId="18" xfId="0" applyNumberFormat="1" applyFont="1" applyFill="1" applyBorder="1" applyAlignment="1">
      <alignment horizontal="center" vertical="top"/>
    </xf>
    <xf numFmtId="165" fontId="5" fillId="0" borderId="1" xfId="0" applyNumberFormat="1" applyFont="1" applyBorder="1" applyAlignment="1">
      <alignment horizontal="right" vertical="top"/>
    </xf>
    <xf numFmtId="0" fontId="5" fillId="0" borderId="22" xfId="0" applyFont="1" applyBorder="1" applyAlignment="1">
      <alignment vertical="top"/>
    </xf>
    <xf numFmtId="0" fontId="5" fillId="4" borderId="15" xfId="0" applyFont="1" applyFill="1" applyBorder="1" applyAlignment="1">
      <alignment vertical="top"/>
    </xf>
    <xf numFmtId="0" fontId="5" fillId="0" borderId="20" xfId="0" applyFont="1" applyBorder="1" applyAlignment="1">
      <alignment horizontal="left" vertical="top"/>
    </xf>
    <xf numFmtId="0" fontId="7" fillId="0" borderId="0" xfId="0" applyFont="1" applyAlignment="1">
      <alignment vertical="top"/>
    </xf>
    <xf numFmtId="0" fontId="5" fillId="0" borderId="0" xfId="0" applyFont="1" applyAlignment="1">
      <alignment vertical="top"/>
    </xf>
    <xf numFmtId="167" fontId="7" fillId="4" borderId="16" xfId="0" applyNumberFormat="1" applyFont="1" applyFill="1" applyBorder="1" applyAlignment="1">
      <alignment horizontal="right" vertical="top"/>
    </xf>
    <xf numFmtId="0" fontId="5" fillId="0" borderId="36" xfId="0" applyFont="1" applyBorder="1" applyAlignment="1">
      <alignment horizontal="left" vertical="top"/>
    </xf>
    <xf numFmtId="167" fontId="5" fillId="4" borderId="12" xfId="0" applyNumberFormat="1" applyFont="1" applyFill="1" applyBorder="1" applyAlignment="1">
      <alignment horizontal="right" vertical="top"/>
    </xf>
    <xf numFmtId="0" fontId="5" fillId="2" borderId="20" xfId="0" applyFont="1" applyFill="1" applyBorder="1" applyAlignment="1">
      <alignment vertical="top" wrapText="1"/>
    </xf>
    <xf numFmtId="167" fontId="7" fillId="4" borderId="5" xfId="0" applyNumberFormat="1" applyFont="1" applyFill="1" applyBorder="1" applyAlignment="1">
      <alignment vertical="top"/>
    </xf>
    <xf numFmtId="167" fontId="7" fillId="4" borderId="5" xfId="0" applyNumberFormat="1" applyFont="1" applyFill="1" applyBorder="1" applyAlignment="1">
      <alignment horizontal="right" vertical="top"/>
    </xf>
    <xf numFmtId="167" fontId="5" fillId="4" borderId="29" xfId="0" applyNumberFormat="1" applyFont="1" applyFill="1" applyBorder="1" applyAlignment="1">
      <alignment horizontal="right" vertical="top"/>
    </xf>
    <xf numFmtId="167" fontId="5" fillId="4" borderId="13" xfId="0" applyNumberFormat="1" applyFont="1" applyFill="1" applyBorder="1" applyAlignment="1">
      <alignment horizontal="right" vertical="top"/>
    </xf>
    <xf numFmtId="167" fontId="5" fillId="4" borderId="38" xfId="0" applyNumberFormat="1" applyFont="1" applyFill="1" applyBorder="1" applyAlignment="1">
      <alignment horizontal="right" vertical="top"/>
    </xf>
    <xf numFmtId="167" fontId="5" fillId="4" borderId="17" xfId="0" applyNumberFormat="1" applyFont="1" applyFill="1" applyBorder="1" applyAlignment="1">
      <alignment horizontal="right" vertical="top"/>
    </xf>
    <xf numFmtId="167" fontId="5" fillId="0" borderId="1" xfId="0" applyNumberFormat="1" applyFont="1" applyBorder="1" applyAlignment="1">
      <alignment horizontal="center" vertical="top" wrapText="1"/>
    </xf>
    <xf numFmtId="167" fontId="5" fillId="4" borderId="44" xfId="0" applyNumberFormat="1" applyFont="1" applyFill="1" applyBorder="1" applyAlignment="1">
      <alignment horizontal="right" vertical="top"/>
    </xf>
    <xf numFmtId="49" fontId="7" fillId="4" borderId="25" xfId="0" applyNumberFormat="1" applyFont="1" applyFill="1" applyBorder="1" applyAlignment="1">
      <alignment horizontal="center" vertical="top" wrapText="1"/>
    </xf>
    <xf numFmtId="0" fontId="5" fillId="4" borderId="0" xfId="0" applyFont="1" applyFill="1" applyAlignment="1">
      <alignment vertical="top"/>
    </xf>
    <xf numFmtId="0" fontId="5" fillId="4" borderId="36" xfId="0" applyFont="1" applyFill="1" applyBorder="1" applyAlignment="1">
      <alignment horizontal="left" vertical="top"/>
    </xf>
    <xf numFmtId="165" fontId="5" fillId="4" borderId="33" xfId="0" applyNumberFormat="1" applyFont="1" applyFill="1" applyBorder="1" applyAlignment="1">
      <alignment horizontal="right" vertical="top"/>
    </xf>
    <xf numFmtId="165" fontId="5" fillId="2" borderId="57" xfId="0" applyNumberFormat="1" applyFont="1" applyFill="1" applyBorder="1" applyAlignment="1">
      <alignment horizontal="right" vertical="top"/>
    </xf>
    <xf numFmtId="49" fontId="5" fillId="0" borderId="14" xfId="0" applyNumberFormat="1" applyFont="1" applyBorder="1" applyAlignment="1">
      <alignment horizontal="left" vertical="top" wrapText="1"/>
    </xf>
    <xf numFmtId="49" fontId="5" fillId="4" borderId="13" xfId="0" applyNumberFormat="1" applyFont="1" applyFill="1" applyBorder="1" applyAlignment="1">
      <alignment horizontal="left" vertical="top" wrapText="1"/>
    </xf>
    <xf numFmtId="49" fontId="5" fillId="0" borderId="8" xfId="0" applyNumberFormat="1" applyFont="1" applyBorder="1" applyAlignment="1">
      <alignment vertical="top" wrapText="1"/>
    </xf>
    <xf numFmtId="49" fontId="5" fillId="0" borderId="64" xfId="0" applyNumberFormat="1" applyFont="1" applyBorder="1" applyAlignment="1">
      <alignment vertical="top" wrapText="1"/>
    </xf>
    <xf numFmtId="49" fontId="5" fillId="4" borderId="21" xfId="0" applyNumberFormat="1" applyFont="1" applyFill="1" applyBorder="1" applyAlignment="1">
      <alignment horizontal="left" vertical="top" wrapText="1"/>
    </xf>
    <xf numFmtId="0" fontId="5" fillId="4" borderId="20" xfId="0" applyFont="1" applyFill="1" applyBorder="1" applyAlignment="1">
      <alignment vertical="top"/>
    </xf>
    <xf numFmtId="165" fontId="7" fillId="3" borderId="31" xfId="0" applyNumberFormat="1" applyFont="1" applyFill="1" applyBorder="1" applyAlignment="1">
      <alignment horizontal="right" vertical="top" wrapText="1"/>
    </xf>
    <xf numFmtId="0" fontId="5" fillId="4" borderId="13" xfId="0" applyFont="1" applyFill="1" applyBorder="1" applyAlignment="1">
      <alignment horizontal="left" vertical="top" wrapText="1"/>
    </xf>
    <xf numFmtId="167" fontId="5" fillId="4" borderId="13" xfId="0" applyNumberFormat="1" applyFont="1" applyFill="1" applyBorder="1" applyAlignment="1">
      <alignment horizontal="center" vertical="top" wrapText="1"/>
    </xf>
    <xf numFmtId="167" fontId="5" fillId="4" borderId="13" xfId="0" applyNumberFormat="1" applyFont="1" applyFill="1" applyBorder="1" applyAlignment="1">
      <alignment vertical="top" wrapText="1"/>
    </xf>
    <xf numFmtId="167" fontId="7" fillId="4" borderId="13" xfId="0" applyNumberFormat="1" applyFont="1" applyFill="1" applyBorder="1" applyAlignment="1">
      <alignment vertical="top" wrapText="1"/>
    </xf>
    <xf numFmtId="165" fontId="5" fillId="4" borderId="18" xfId="0" applyNumberFormat="1" applyFont="1" applyFill="1" applyBorder="1" applyAlignment="1">
      <alignment horizontal="right" vertical="top"/>
    </xf>
    <xf numFmtId="165" fontId="5" fillId="4" borderId="11" xfId="0" applyNumberFormat="1" applyFont="1" applyFill="1" applyBorder="1" applyAlignment="1">
      <alignment horizontal="right" vertical="top"/>
    </xf>
    <xf numFmtId="167" fontId="5" fillId="4" borderId="11" xfId="0" applyNumberFormat="1" applyFont="1" applyFill="1" applyBorder="1" applyAlignment="1">
      <alignment horizontal="right" vertical="top"/>
    </xf>
    <xf numFmtId="49" fontId="5" fillId="4" borderId="13" xfId="2" applyNumberFormat="1" applyFont="1" applyFill="1" applyBorder="1" applyAlignment="1">
      <alignment horizontal="left" vertical="top" wrapText="1"/>
    </xf>
    <xf numFmtId="49" fontId="7" fillId="4" borderId="13" xfId="0" applyNumberFormat="1" applyFont="1" applyFill="1" applyBorder="1" applyAlignment="1">
      <alignment vertical="top" wrapText="1"/>
    </xf>
    <xf numFmtId="167" fontId="5" fillId="4" borderId="13" xfId="0" applyNumberFormat="1" applyFont="1" applyFill="1" applyBorder="1" applyAlignment="1">
      <alignment horizontal="left" vertical="top" wrapText="1"/>
    </xf>
    <xf numFmtId="49" fontId="5" fillId="0" borderId="13" xfId="0" applyNumberFormat="1" applyFont="1" applyBorder="1" applyAlignment="1">
      <alignment vertical="top" wrapText="1"/>
    </xf>
    <xf numFmtId="165" fontId="5" fillId="4" borderId="9" xfId="0" applyNumberFormat="1" applyFont="1" applyFill="1" applyBorder="1" applyAlignment="1">
      <alignment horizontal="right" vertical="top"/>
    </xf>
    <xf numFmtId="165" fontId="5" fillId="2" borderId="71" xfId="0" applyNumberFormat="1" applyFont="1" applyFill="1" applyBorder="1" applyAlignment="1">
      <alignment horizontal="right" vertical="top"/>
    </xf>
    <xf numFmtId="165" fontId="5" fillId="4" borderId="9" xfId="0" applyNumberFormat="1" applyFont="1" applyFill="1" applyBorder="1" applyAlignment="1">
      <alignment horizontal="center" vertical="top"/>
    </xf>
    <xf numFmtId="167" fontId="5" fillId="4" borderId="71" xfId="0" applyNumberFormat="1" applyFont="1" applyFill="1" applyBorder="1" applyAlignment="1">
      <alignment horizontal="right" vertical="top"/>
    </xf>
    <xf numFmtId="49" fontId="5" fillId="4" borderId="8" xfId="2" applyNumberFormat="1" applyFont="1" applyFill="1" applyBorder="1" applyAlignment="1">
      <alignment horizontal="left" vertical="top" wrapText="1"/>
    </xf>
    <xf numFmtId="167" fontId="5" fillId="0" borderId="13" xfId="0" applyNumberFormat="1" applyFont="1" applyBorder="1" applyAlignment="1">
      <alignment horizontal="left" vertical="top" wrapText="1"/>
    </xf>
    <xf numFmtId="165" fontId="5" fillId="0" borderId="11" xfId="0" applyNumberFormat="1" applyFont="1" applyBorder="1" applyAlignment="1">
      <alignment horizontal="right" vertical="top"/>
    </xf>
    <xf numFmtId="165" fontId="7" fillId="0" borderId="5" xfId="0" applyNumberFormat="1" applyFont="1" applyBorder="1" applyAlignment="1">
      <alignment horizontal="right" vertical="top"/>
    </xf>
    <xf numFmtId="49" fontId="5" fillId="0" borderId="72" xfId="0" applyNumberFormat="1" applyFont="1" applyBorder="1" applyAlignment="1">
      <alignment horizontal="left" vertical="top" wrapText="1"/>
    </xf>
    <xf numFmtId="49" fontId="5" fillId="4" borderId="8" xfId="0" applyNumberFormat="1" applyFont="1" applyFill="1" applyBorder="1" applyAlignment="1">
      <alignment horizontal="center" vertical="top" wrapText="1"/>
    </xf>
    <xf numFmtId="49" fontId="5" fillId="4" borderId="1" xfId="8" applyNumberFormat="1" applyFont="1" applyFill="1" applyBorder="1" applyAlignment="1">
      <alignment horizontal="left" vertical="top" wrapText="1"/>
    </xf>
    <xf numFmtId="49" fontId="5" fillId="4" borderId="1" xfId="8" applyNumberFormat="1" applyFont="1" applyFill="1" applyBorder="1" applyAlignment="1">
      <alignment horizontal="center" vertical="top" wrapText="1"/>
    </xf>
    <xf numFmtId="49" fontId="5" fillId="4" borderId="1" xfId="0" applyNumberFormat="1" applyFont="1" applyFill="1" applyBorder="1" applyAlignment="1">
      <alignment vertical="top" wrapText="1"/>
    </xf>
    <xf numFmtId="49" fontId="5" fillId="4" borderId="0" xfId="0" applyNumberFormat="1" applyFont="1" applyFill="1" applyAlignment="1">
      <alignment horizontal="center" vertical="top"/>
    </xf>
    <xf numFmtId="0" fontId="5" fillId="4" borderId="0" xfId="0" applyFont="1" applyFill="1" applyAlignment="1">
      <alignment horizontal="center" vertical="top"/>
    </xf>
    <xf numFmtId="168" fontId="5" fillId="4" borderId="1" xfId="0" applyNumberFormat="1" applyFont="1" applyFill="1" applyBorder="1" applyAlignment="1">
      <alignment horizontal="center" vertical="top"/>
    </xf>
    <xf numFmtId="168" fontId="7" fillId="4" borderId="1" xfId="0" applyNumberFormat="1" applyFont="1" applyFill="1" applyBorder="1" applyAlignment="1">
      <alignment horizontal="center" vertical="top"/>
    </xf>
    <xf numFmtId="0" fontId="7" fillId="4" borderId="0" xfId="0" applyFont="1" applyFill="1" applyAlignment="1">
      <alignment vertical="top"/>
    </xf>
    <xf numFmtId="165" fontId="7" fillId="4" borderId="0" xfId="0" applyNumberFormat="1" applyFont="1" applyFill="1" applyAlignment="1">
      <alignment horizontal="center" vertical="top"/>
    </xf>
    <xf numFmtId="168" fontId="7" fillId="4" borderId="0" xfId="0" applyNumberFormat="1" applyFont="1" applyFill="1" applyAlignment="1">
      <alignment horizontal="center" vertical="top"/>
    </xf>
    <xf numFmtId="0" fontId="7" fillId="4" borderId="0" xfId="0" applyFont="1" applyFill="1" applyAlignment="1">
      <alignment horizontal="right" vertical="top"/>
    </xf>
    <xf numFmtId="168" fontId="7" fillId="4" borderId="32" xfId="0" applyNumberFormat="1" applyFont="1" applyFill="1" applyBorder="1" applyAlignment="1">
      <alignment horizontal="center" vertical="top" wrapText="1"/>
    </xf>
    <xf numFmtId="165" fontId="7" fillId="4" borderId="16" xfId="0" applyNumberFormat="1" applyFont="1" applyFill="1" applyBorder="1" applyAlignment="1">
      <alignment horizontal="center" vertical="top" wrapText="1"/>
    </xf>
    <xf numFmtId="168" fontId="7" fillId="4" borderId="16" xfId="0" applyNumberFormat="1" applyFont="1" applyFill="1" applyBorder="1" applyAlignment="1">
      <alignment horizontal="center" vertical="top" wrapText="1"/>
    </xf>
    <xf numFmtId="165" fontId="7" fillId="7" borderId="16" xfId="0" applyNumberFormat="1" applyFont="1" applyFill="1" applyBorder="1" applyAlignment="1">
      <alignment horizontal="center" vertical="top" wrapText="1"/>
    </xf>
    <xf numFmtId="168" fontId="7" fillId="7" borderId="16" xfId="0" applyNumberFormat="1" applyFont="1" applyFill="1" applyBorder="1" applyAlignment="1">
      <alignment horizontal="center" vertical="top" wrapText="1"/>
    </xf>
    <xf numFmtId="165" fontId="5" fillId="4" borderId="35" xfId="0" applyNumberFormat="1" applyFont="1" applyFill="1" applyBorder="1" applyAlignment="1">
      <alignment horizontal="center" vertical="top"/>
    </xf>
    <xf numFmtId="165" fontId="5" fillId="4" borderId="12" xfId="0" applyNumberFormat="1" applyFont="1" applyFill="1" applyBorder="1" applyAlignment="1">
      <alignment horizontal="center" vertical="top"/>
    </xf>
    <xf numFmtId="164" fontId="5" fillId="4" borderId="1" xfId="0" applyNumberFormat="1" applyFont="1" applyFill="1" applyBorder="1" applyAlignment="1">
      <alignment vertical="top" wrapText="1"/>
    </xf>
    <xf numFmtId="165" fontId="5" fillId="4" borderId="10" xfId="0" applyNumberFormat="1" applyFont="1" applyFill="1" applyBorder="1" applyAlignment="1">
      <alignment horizontal="center" vertical="top"/>
    </xf>
    <xf numFmtId="165" fontId="5" fillId="4" borderId="1" xfId="0" applyNumberFormat="1" applyFont="1" applyFill="1" applyBorder="1" applyAlignment="1">
      <alignment horizontal="center" vertical="top"/>
    </xf>
    <xf numFmtId="165" fontId="5" fillId="4" borderId="11" xfId="0" applyNumberFormat="1" applyFont="1" applyFill="1" applyBorder="1" applyAlignment="1">
      <alignment horizontal="center" vertical="top"/>
    </xf>
    <xf numFmtId="164" fontId="5" fillId="4" borderId="13" xfId="0" applyNumberFormat="1" applyFont="1" applyFill="1" applyBorder="1" applyAlignment="1">
      <alignment vertical="top" wrapText="1"/>
    </xf>
    <xf numFmtId="165" fontId="7" fillId="4" borderId="5" xfId="0" applyNumberFormat="1" applyFont="1" applyFill="1" applyBorder="1" applyAlignment="1">
      <alignment horizontal="center" vertical="top"/>
    </xf>
    <xf numFmtId="49" fontId="5" fillId="4" borderId="21" xfId="0" applyNumberFormat="1" applyFont="1" applyFill="1" applyBorder="1" applyAlignment="1">
      <alignment vertical="top" wrapText="1"/>
    </xf>
    <xf numFmtId="0" fontId="5" fillId="4" borderId="36" xfId="0" applyFont="1" applyFill="1" applyBorder="1" applyAlignment="1">
      <alignment vertical="top"/>
    </xf>
    <xf numFmtId="165" fontId="5" fillId="4" borderId="6" xfId="0" applyNumberFormat="1" applyFont="1" applyFill="1" applyBorder="1" applyAlignment="1">
      <alignment horizontal="center" vertical="top"/>
    </xf>
    <xf numFmtId="165" fontId="5" fillId="4" borderId="7" xfId="0" applyNumberFormat="1" applyFont="1" applyFill="1" applyBorder="1" applyAlignment="1">
      <alignment horizontal="center" vertical="top"/>
    </xf>
    <xf numFmtId="0" fontId="12" fillId="4" borderId="13" xfId="0" applyFont="1" applyFill="1" applyBorder="1" applyAlignment="1">
      <alignment horizontal="left" vertical="top" wrapText="1"/>
    </xf>
    <xf numFmtId="0" fontId="5" fillId="4" borderId="22" xfId="0" applyFont="1" applyFill="1" applyBorder="1" applyAlignment="1">
      <alignment vertical="top"/>
    </xf>
    <xf numFmtId="49" fontId="11" fillId="4" borderId="1" xfId="0" applyNumberFormat="1" applyFont="1" applyFill="1" applyBorder="1" applyAlignment="1">
      <alignment horizontal="center" vertical="top" wrapText="1"/>
    </xf>
    <xf numFmtId="1" fontId="5" fillId="4" borderId="13" xfId="2" applyNumberFormat="1" applyFont="1" applyFill="1" applyBorder="1" applyAlignment="1">
      <alignment horizontal="left" vertical="top" wrapText="1"/>
    </xf>
    <xf numFmtId="1" fontId="5" fillId="4" borderId="8" xfId="2" applyNumberFormat="1" applyFont="1" applyFill="1" applyBorder="1" applyAlignment="1">
      <alignment horizontal="left" vertical="top" wrapText="1"/>
    </xf>
    <xf numFmtId="165" fontId="5" fillId="4" borderId="21" xfId="0" applyNumberFormat="1" applyFont="1" applyFill="1" applyBorder="1" applyAlignment="1">
      <alignment horizontal="center" vertical="top"/>
    </xf>
    <xf numFmtId="49" fontId="5" fillId="4" borderId="64" xfId="0" applyNumberFormat="1" applyFont="1" applyFill="1" applyBorder="1" applyAlignment="1">
      <alignment vertical="top" wrapText="1"/>
    </xf>
    <xf numFmtId="0" fontId="5" fillId="4" borderId="24" xfId="0" applyFont="1" applyFill="1" applyBorder="1" applyAlignment="1">
      <alignment vertical="top"/>
    </xf>
    <xf numFmtId="165" fontId="5" fillId="4" borderId="47" xfId="0" applyNumberFormat="1" applyFont="1" applyFill="1" applyBorder="1" applyAlignment="1">
      <alignment horizontal="center" vertical="top"/>
    </xf>
    <xf numFmtId="165" fontId="5" fillId="4" borderId="58" xfId="0" applyNumberFormat="1" applyFont="1" applyFill="1" applyBorder="1" applyAlignment="1">
      <alignment horizontal="center" vertical="top"/>
    </xf>
    <xf numFmtId="165" fontId="5" fillId="4" borderId="68" xfId="0" applyNumberFormat="1" applyFont="1" applyFill="1" applyBorder="1" applyAlignment="1">
      <alignment horizontal="center" vertical="top"/>
    </xf>
    <xf numFmtId="165" fontId="7" fillId="4" borderId="13" xfId="0" applyNumberFormat="1" applyFont="1" applyFill="1" applyBorder="1" applyAlignment="1">
      <alignment horizontal="center" vertical="top"/>
    </xf>
    <xf numFmtId="165" fontId="5" fillId="4" borderId="57" xfId="0" applyNumberFormat="1" applyFont="1" applyFill="1" applyBorder="1" applyAlignment="1">
      <alignment horizontal="center" vertical="top"/>
    </xf>
    <xf numFmtId="165" fontId="5" fillId="4" borderId="19" xfId="0" applyNumberFormat="1" applyFont="1" applyFill="1" applyBorder="1" applyAlignment="1">
      <alignment horizontal="center" vertical="top"/>
    </xf>
    <xf numFmtId="0" fontId="5" fillId="4" borderId="13" xfId="6" applyFont="1" applyFill="1" applyBorder="1" applyAlignment="1">
      <alignment horizontal="left" vertical="top" wrapText="1"/>
    </xf>
    <xf numFmtId="0" fontId="5" fillId="4" borderId="8" xfId="0" applyFont="1" applyFill="1" applyBorder="1" applyAlignment="1">
      <alignment vertical="top" wrapText="1"/>
    </xf>
    <xf numFmtId="167" fontId="5" fillId="4" borderId="7" xfId="0" applyNumberFormat="1" applyFont="1" applyFill="1" applyBorder="1" applyAlignment="1">
      <alignment vertical="top"/>
    </xf>
    <xf numFmtId="165" fontId="7" fillId="4" borderId="3" xfId="0" applyNumberFormat="1" applyFont="1" applyFill="1" applyBorder="1" applyAlignment="1">
      <alignment horizontal="center" vertical="top"/>
    </xf>
    <xf numFmtId="168" fontId="7" fillId="7" borderId="31" xfId="0" applyNumberFormat="1" applyFont="1" applyFill="1" applyBorder="1" applyAlignment="1">
      <alignment horizontal="center" vertical="top" wrapText="1"/>
    </xf>
    <xf numFmtId="165" fontId="5" fillId="4" borderId="8" xfId="0" applyNumberFormat="1" applyFont="1" applyFill="1" applyBorder="1" applyAlignment="1">
      <alignment horizontal="center" vertical="top"/>
    </xf>
    <xf numFmtId="165" fontId="5" fillId="4" borderId="13" xfId="0" applyNumberFormat="1" applyFont="1" applyFill="1" applyBorder="1" applyAlignment="1">
      <alignment horizontal="center" vertical="top"/>
    </xf>
    <xf numFmtId="0" fontId="5" fillId="4" borderId="13" xfId="0" applyFont="1" applyFill="1" applyBorder="1" applyAlignment="1">
      <alignment vertical="top" wrapText="1"/>
    </xf>
    <xf numFmtId="167" fontId="5" fillId="0" borderId="14" xfId="0" applyNumberFormat="1" applyFont="1" applyBorder="1" applyAlignment="1">
      <alignment horizontal="left" vertical="top" wrapText="1"/>
    </xf>
    <xf numFmtId="167" fontId="5" fillId="0" borderId="13" xfId="0" applyNumberFormat="1" applyFont="1" applyBorder="1" applyAlignment="1">
      <alignment vertical="top" wrapText="1"/>
    </xf>
    <xf numFmtId="0" fontId="5" fillId="4" borderId="18" xfId="0" applyFont="1" applyFill="1" applyBorder="1" applyAlignment="1">
      <alignment vertical="top"/>
    </xf>
    <xf numFmtId="165" fontId="5" fillId="4" borderId="20" xfId="0" applyNumberFormat="1" applyFont="1" applyFill="1" applyBorder="1" applyAlignment="1">
      <alignment horizontal="center" vertical="top"/>
    </xf>
    <xf numFmtId="165" fontId="5" fillId="4" borderId="15" xfId="0" applyNumberFormat="1" applyFont="1" applyFill="1" applyBorder="1" applyAlignment="1">
      <alignment horizontal="center" vertical="top"/>
    </xf>
    <xf numFmtId="0" fontId="5" fillId="0" borderId="17" xfId="0" applyFont="1" applyBorder="1" applyAlignment="1">
      <alignment vertical="top" wrapText="1"/>
    </xf>
    <xf numFmtId="49" fontId="5" fillId="0" borderId="1" xfId="8" applyNumberFormat="1" applyFont="1" applyBorder="1" applyAlignment="1">
      <alignment horizontal="left" vertical="top" wrapText="1"/>
    </xf>
    <xf numFmtId="0" fontId="5" fillId="4" borderId="1" xfId="8" applyFont="1" applyFill="1" applyBorder="1" applyAlignment="1">
      <alignment horizontal="left" vertical="top" wrapText="1"/>
    </xf>
    <xf numFmtId="49" fontId="5" fillId="4" borderId="1" xfId="8" applyNumberFormat="1" applyFont="1" applyFill="1" applyBorder="1" applyAlignment="1">
      <alignment vertical="top" wrapText="1"/>
    </xf>
    <xf numFmtId="0" fontId="5" fillId="0" borderId="1" xfId="8" applyFont="1" applyBorder="1" applyAlignment="1">
      <alignment horizontal="left" vertical="top"/>
    </xf>
    <xf numFmtId="165" fontId="5" fillId="4" borderId="35" xfId="0" applyNumberFormat="1" applyFont="1" applyFill="1" applyBorder="1" applyAlignment="1">
      <alignment vertical="top"/>
    </xf>
    <xf numFmtId="167" fontId="5" fillId="4" borderId="36" xfId="0" applyNumberFormat="1" applyFont="1" applyFill="1" applyBorder="1" applyAlignment="1">
      <alignment horizontal="center" vertical="top"/>
    </xf>
    <xf numFmtId="165" fontId="5" fillId="2" borderId="12" xfId="0" applyNumberFormat="1" applyFont="1" applyFill="1" applyBorder="1" applyAlignment="1">
      <alignment vertical="top"/>
    </xf>
    <xf numFmtId="165" fontId="5" fillId="2" borderId="18" xfId="0" applyNumberFormat="1" applyFont="1" applyFill="1" applyBorder="1" applyAlignment="1">
      <alignment vertical="top"/>
    </xf>
    <xf numFmtId="1" fontId="5" fillId="4" borderId="1" xfId="7" applyNumberFormat="1" applyFont="1" applyFill="1" applyBorder="1" applyAlignment="1">
      <alignment horizontal="left" vertical="top" wrapText="1"/>
    </xf>
    <xf numFmtId="0" fontId="5" fillId="4" borderId="1" xfId="8" applyFont="1" applyFill="1" applyBorder="1" applyAlignment="1">
      <alignment horizontal="center" vertical="top"/>
    </xf>
    <xf numFmtId="0" fontId="5" fillId="0" borderId="1" xfId="0" applyFont="1" applyBorder="1" applyAlignment="1">
      <alignment horizontal="left" vertical="top"/>
    </xf>
    <xf numFmtId="165" fontId="5" fillId="2" borderId="10" xfId="0" applyNumberFormat="1" applyFont="1" applyFill="1" applyBorder="1" applyAlignment="1">
      <alignment vertical="top"/>
    </xf>
    <xf numFmtId="167" fontId="5" fillId="4" borderId="15" xfId="0" applyNumberFormat="1" applyFont="1" applyFill="1" applyBorder="1" applyAlignment="1">
      <alignment horizontal="center" vertical="top"/>
    </xf>
    <xf numFmtId="165" fontId="5" fillId="2" borderId="1" xfId="0" applyNumberFormat="1" applyFont="1" applyFill="1" applyBorder="1" applyAlignment="1">
      <alignment vertical="top"/>
    </xf>
    <xf numFmtId="165" fontId="5" fillId="2" borderId="11" xfId="0" applyNumberFormat="1" applyFont="1" applyFill="1" applyBorder="1" applyAlignment="1">
      <alignment vertical="top"/>
    </xf>
    <xf numFmtId="1" fontId="5" fillId="0" borderId="1" xfId="7" applyNumberFormat="1" applyFont="1" applyBorder="1" applyAlignment="1">
      <alignment horizontal="left" vertical="top" wrapText="1"/>
    </xf>
    <xf numFmtId="16" fontId="5" fillId="4" borderId="1" xfId="8" applyNumberFormat="1" applyFont="1" applyFill="1" applyBorder="1" applyAlignment="1">
      <alignment horizontal="center" vertical="top"/>
    </xf>
    <xf numFmtId="0" fontId="5" fillId="4" borderId="1" xfId="8" applyFont="1" applyFill="1" applyBorder="1" applyAlignment="1">
      <alignment horizontal="center" vertical="top" wrapText="1"/>
    </xf>
    <xf numFmtId="167" fontId="5" fillId="4" borderId="58" xfId="0" applyNumberFormat="1" applyFont="1" applyFill="1" applyBorder="1" applyAlignment="1">
      <alignment horizontal="center" vertical="top"/>
    </xf>
    <xf numFmtId="165" fontId="5" fillId="0" borderId="19" xfId="0" applyNumberFormat="1" applyFont="1" applyBorder="1" applyAlignment="1">
      <alignment vertical="top"/>
    </xf>
    <xf numFmtId="165" fontId="5" fillId="0" borderId="68" xfId="0" applyNumberFormat="1" applyFont="1" applyBorder="1" applyAlignment="1">
      <alignment vertical="top"/>
    </xf>
    <xf numFmtId="0" fontId="5" fillId="0" borderId="1" xfId="8" applyFont="1" applyBorder="1" applyAlignment="1">
      <alignment horizontal="center" vertical="top" wrapText="1"/>
    </xf>
    <xf numFmtId="0" fontId="5" fillId="4" borderId="1" xfId="6" applyFont="1" applyFill="1" applyBorder="1" applyAlignment="1">
      <alignment horizontal="left" vertical="top" wrapText="1"/>
    </xf>
    <xf numFmtId="164" fontId="5" fillId="4" borderId="0" xfId="0" applyNumberFormat="1" applyFont="1" applyFill="1" applyAlignment="1">
      <alignment vertical="top" wrapText="1"/>
    </xf>
    <xf numFmtId="49" fontId="7" fillId="4" borderId="0" xfId="0" applyNumberFormat="1" applyFont="1" applyFill="1" applyAlignment="1">
      <alignment horizontal="center" vertical="top" wrapText="1"/>
    </xf>
    <xf numFmtId="164" fontId="5" fillId="4" borderId="0" xfId="0" applyNumberFormat="1" applyFont="1" applyFill="1" applyAlignment="1">
      <alignment horizontal="center" vertical="top" wrapText="1"/>
    </xf>
    <xf numFmtId="49" fontId="7" fillId="0" borderId="1" xfId="0" applyNumberFormat="1" applyFont="1" applyBorder="1" applyAlignment="1">
      <alignment horizontal="center" vertical="top"/>
    </xf>
    <xf numFmtId="0" fontId="7" fillId="2" borderId="0" xfId="0" applyFont="1" applyFill="1" applyAlignment="1">
      <alignment vertical="top"/>
    </xf>
    <xf numFmtId="167" fontId="7" fillId="0" borderId="0" xfId="0" applyNumberFormat="1" applyFont="1" applyAlignment="1">
      <alignment horizontal="right" vertical="top"/>
    </xf>
    <xf numFmtId="167" fontId="7" fillId="4" borderId="0" xfId="0" applyNumberFormat="1" applyFont="1" applyFill="1" applyAlignment="1">
      <alignment horizontal="right" vertical="top"/>
    </xf>
    <xf numFmtId="49" fontId="7" fillId="0" borderId="0" xfId="0" applyNumberFormat="1" applyFont="1" applyAlignment="1">
      <alignment horizontal="center" vertical="top"/>
    </xf>
    <xf numFmtId="0" fontId="5" fillId="0" borderId="0" xfId="0" applyFont="1" applyAlignment="1">
      <alignment vertical="top" wrapText="1"/>
    </xf>
    <xf numFmtId="167" fontId="7" fillId="0" borderId="32" xfId="0" applyNumberFormat="1" applyFont="1" applyBorder="1" applyAlignment="1">
      <alignment horizontal="right" vertical="top" wrapText="1"/>
    </xf>
    <xf numFmtId="167" fontId="7" fillId="4" borderId="32" xfId="0" applyNumberFormat="1" applyFont="1" applyFill="1" applyBorder="1" applyAlignment="1">
      <alignment horizontal="right" vertical="top" wrapText="1"/>
    </xf>
    <xf numFmtId="49" fontId="7" fillId="0" borderId="6" xfId="0" applyNumberFormat="1" applyFont="1" applyBorder="1" applyAlignment="1">
      <alignment vertical="top" wrapText="1"/>
    </xf>
    <xf numFmtId="0" fontId="7" fillId="2" borderId="20" xfId="0" applyFont="1" applyFill="1" applyBorder="1" applyAlignment="1">
      <alignment vertical="top" wrapText="1"/>
    </xf>
    <xf numFmtId="0" fontId="7" fillId="5" borderId="32" xfId="0" applyFont="1" applyFill="1" applyBorder="1" applyAlignment="1">
      <alignment vertical="top" wrapText="1"/>
    </xf>
    <xf numFmtId="167" fontId="7" fillId="5" borderId="32" xfId="0" applyNumberFormat="1" applyFont="1" applyFill="1" applyBorder="1" applyAlignment="1">
      <alignment vertical="top" wrapText="1"/>
    </xf>
    <xf numFmtId="0" fontId="7" fillId="5" borderId="32" xfId="0" applyFont="1" applyFill="1" applyBorder="1" applyAlignment="1">
      <alignment horizontal="right" vertical="top" wrapText="1"/>
    </xf>
    <xf numFmtId="49" fontId="7" fillId="4" borderId="7" xfId="0" applyNumberFormat="1" applyFont="1" applyFill="1" applyBorder="1" applyAlignment="1">
      <alignment horizontal="center" vertical="top" wrapText="1"/>
    </xf>
    <xf numFmtId="0" fontId="7" fillId="2" borderId="15" xfId="0" applyFont="1" applyFill="1" applyBorder="1" applyAlignment="1">
      <alignment vertical="top" wrapText="1"/>
    </xf>
    <xf numFmtId="0" fontId="7" fillId="2" borderId="15" xfId="0" applyFont="1" applyFill="1" applyBorder="1" applyAlignment="1">
      <alignment vertical="top" textRotation="90" wrapText="1"/>
    </xf>
    <xf numFmtId="0" fontId="7" fillId="3" borderId="16" xfId="0" applyFont="1" applyFill="1" applyBorder="1" applyAlignment="1">
      <alignment vertical="top" wrapText="1"/>
    </xf>
    <xf numFmtId="167" fontId="7" fillId="3" borderId="16" xfId="0" applyNumberFormat="1" applyFont="1" applyFill="1" applyBorder="1" applyAlignment="1">
      <alignment vertical="top" wrapText="1"/>
    </xf>
    <xf numFmtId="0" fontId="7" fillId="3" borderId="16" xfId="0" applyFont="1" applyFill="1" applyBorder="1" applyAlignment="1">
      <alignment horizontal="right" vertical="top" wrapText="1"/>
    </xf>
    <xf numFmtId="0" fontId="7" fillId="3" borderId="31" xfId="0" applyFont="1" applyFill="1" applyBorder="1" applyAlignment="1">
      <alignment horizontal="right" vertical="top" wrapText="1"/>
    </xf>
    <xf numFmtId="0" fontId="7" fillId="4" borderId="13" xfId="0" applyFont="1" applyFill="1" applyBorder="1" applyAlignment="1">
      <alignment horizontal="left" vertical="top" wrapText="1"/>
    </xf>
    <xf numFmtId="0" fontId="5" fillId="0" borderId="20" xfId="0" applyFont="1" applyBorder="1" applyAlignment="1">
      <alignment vertical="top"/>
    </xf>
    <xf numFmtId="167" fontId="5" fillId="4" borderId="1" xfId="0" applyNumberFormat="1" applyFont="1" applyFill="1" applyBorder="1" applyAlignment="1">
      <alignment vertical="top" wrapText="1"/>
    </xf>
    <xf numFmtId="49" fontId="5" fillId="0" borderId="25" xfId="0" applyNumberFormat="1" applyFont="1" applyBorder="1" applyAlignment="1">
      <alignment vertical="top" wrapText="1"/>
    </xf>
    <xf numFmtId="0" fontId="5" fillId="0" borderId="24" xfId="0" applyFont="1" applyBorder="1" applyAlignment="1">
      <alignment vertical="top"/>
    </xf>
    <xf numFmtId="167" fontId="5" fillId="4" borderId="1" xfId="0" applyNumberFormat="1" applyFont="1" applyFill="1" applyBorder="1" applyAlignment="1">
      <alignment horizontal="left" vertical="top" wrapText="1"/>
    </xf>
    <xf numFmtId="0" fontId="5" fillId="0" borderId="1" xfId="0" applyFont="1" applyBorder="1" applyAlignment="1">
      <alignment vertical="top" wrapText="1"/>
    </xf>
    <xf numFmtId="49" fontId="5" fillId="0" borderId="21" xfId="0" applyNumberFormat="1" applyFont="1" applyBorder="1" applyAlignment="1">
      <alignment vertical="top" wrapText="1"/>
    </xf>
    <xf numFmtId="0" fontId="5" fillId="0" borderId="36" xfId="0" applyFont="1" applyBorder="1" applyAlignment="1">
      <alignment vertical="top"/>
    </xf>
    <xf numFmtId="0" fontId="5" fillId="0" borderId="15" xfId="0" applyFont="1" applyBorder="1" applyAlignment="1">
      <alignment vertical="top"/>
    </xf>
    <xf numFmtId="167" fontId="7" fillId="4" borderId="1" xfId="0" applyNumberFormat="1" applyFont="1" applyFill="1" applyBorder="1" applyAlignment="1">
      <alignment vertical="top" wrapText="1"/>
    </xf>
    <xf numFmtId="0" fontId="5" fillId="0" borderId="18" xfId="0" applyFont="1" applyBorder="1" applyAlignment="1">
      <alignment vertical="top"/>
    </xf>
    <xf numFmtId="0" fontId="5" fillId="0" borderId="1" xfId="0" applyFont="1" applyBorder="1" applyAlignment="1">
      <alignment horizontal="justify" vertical="top" wrapText="1"/>
    </xf>
    <xf numFmtId="0" fontId="13" fillId="0" borderId="1" xfId="0" applyFont="1" applyBorder="1" applyAlignment="1">
      <alignment horizontal="justify" vertical="top" wrapText="1"/>
    </xf>
    <xf numFmtId="49" fontId="5" fillId="0" borderId="1" xfId="0" applyNumberFormat="1" applyFont="1" applyBorder="1" applyAlignment="1">
      <alignment vertical="top" wrapText="1"/>
    </xf>
    <xf numFmtId="49" fontId="5" fillId="0" borderId="0" xfId="0" applyNumberFormat="1" applyFont="1" applyAlignment="1">
      <alignment vertical="top" wrapText="1"/>
    </xf>
    <xf numFmtId="0" fontId="5" fillId="0" borderId="11" xfId="0" applyFont="1" applyBorder="1" applyAlignment="1">
      <alignment vertical="top"/>
    </xf>
    <xf numFmtId="167" fontId="5" fillId="4" borderId="41" xfId="0" applyNumberFormat="1" applyFont="1" applyFill="1" applyBorder="1" applyAlignment="1">
      <alignment vertical="top"/>
    </xf>
    <xf numFmtId="0" fontId="5" fillId="0" borderId="9" xfId="0" applyFont="1" applyBorder="1" applyAlignment="1">
      <alignment vertical="top"/>
    </xf>
    <xf numFmtId="49" fontId="5" fillId="4" borderId="1" xfId="7" applyNumberFormat="1" applyFont="1" applyFill="1" applyBorder="1" applyAlignment="1">
      <alignment horizontal="center" vertical="top" wrapText="1"/>
    </xf>
    <xf numFmtId="49" fontId="7" fillId="2" borderId="15" xfId="0" applyNumberFormat="1" applyFont="1" applyFill="1" applyBorder="1" applyAlignment="1">
      <alignment vertical="top" wrapText="1"/>
    </xf>
    <xf numFmtId="49" fontId="7" fillId="0" borderId="33" xfId="0" applyNumberFormat="1" applyFont="1" applyBorder="1" applyAlignment="1">
      <alignment vertical="top" wrapText="1"/>
    </xf>
    <xf numFmtId="49" fontId="7" fillId="2" borderId="17" xfId="0" applyNumberFormat="1" applyFont="1" applyFill="1" applyBorder="1" applyAlignment="1">
      <alignment vertical="top" wrapText="1"/>
    </xf>
    <xf numFmtId="0" fontId="7" fillId="2" borderId="22" xfId="0" applyFont="1" applyFill="1" applyBorder="1" applyAlignment="1">
      <alignment vertical="top" wrapText="1"/>
    </xf>
    <xf numFmtId="0" fontId="7" fillId="2" borderId="22" xfId="0" applyFont="1" applyFill="1" applyBorder="1" applyAlignment="1">
      <alignment vertical="top" textRotation="90" wrapText="1"/>
    </xf>
    <xf numFmtId="167" fontId="7" fillId="3" borderId="16" xfId="0" applyNumberFormat="1" applyFont="1" applyFill="1" applyBorder="1" applyAlignment="1">
      <alignment horizontal="right" vertical="top" wrapText="1"/>
    </xf>
    <xf numFmtId="0" fontId="7" fillId="4" borderId="1" xfId="0" applyFont="1" applyFill="1" applyBorder="1" applyAlignment="1">
      <alignment horizontal="left" vertical="top" wrapText="1"/>
    </xf>
    <xf numFmtId="0" fontId="5" fillId="0" borderId="12" xfId="0" applyFont="1" applyBorder="1" applyAlignment="1">
      <alignment vertical="top" wrapText="1"/>
    </xf>
    <xf numFmtId="49" fontId="5" fillId="4" borderId="12" xfId="0" applyNumberFormat="1" applyFont="1" applyFill="1" applyBorder="1" applyAlignment="1">
      <alignment vertical="top" wrapText="1"/>
    </xf>
    <xf numFmtId="0" fontId="5" fillId="0" borderId="42" xfId="0" applyFont="1" applyBorder="1" applyAlignment="1">
      <alignment vertical="top" wrapText="1"/>
    </xf>
    <xf numFmtId="49" fontId="5" fillId="4" borderId="1" xfId="7" applyNumberFormat="1" applyFont="1" applyFill="1" applyBorder="1" applyAlignment="1">
      <alignment horizontal="left" vertical="top" wrapText="1"/>
    </xf>
    <xf numFmtId="49" fontId="5" fillId="4" borderId="23" xfId="0" applyNumberFormat="1" applyFont="1" applyFill="1" applyBorder="1" applyAlignment="1">
      <alignment vertical="top" wrapText="1"/>
    </xf>
    <xf numFmtId="0" fontId="5" fillId="4" borderId="11" xfId="0" applyFont="1" applyFill="1" applyBorder="1" applyAlignment="1">
      <alignment vertical="top"/>
    </xf>
    <xf numFmtId="49" fontId="7" fillId="4" borderId="1" xfId="0" applyNumberFormat="1" applyFont="1" applyFill="1" applyBorder="1" applyAlignment="1">
      <alignment vertical="top" wrapText="1"/>
    </xf>
    <xf numFmtId="49" fontId="13" fillId="4" borderId="1" xfId="0" applyNumberFormat="1" applyFont="1" applyFill="1" applyBorder="1" applyAlignment="1">
      <alignment horizontal="center" vertical="top" wrapText="1"/>
    </xf>
    <xf numFmtId="49" fontId="5" fillId="2" borderId="20" xfId="0" applyNumberFormat="1" applyFont="1" applyFill="1" applyBorder="1" applyAlignment="1">
      <alignment horizontal="left" vertical="top" wrapText="1"/>
    </xf>
    <xf numFmtId="49" fontId="5" fillId="4" borderId="0" xfId="0" applyNumberFormat="1" applyFont="1" applyFill="1" applyAlignment="1">
      <alignment horizontal="left" vertical="top" wrapText="1"/>
    </xf>
    <xf numFmtId="0" fontId="5" fillId="4" borderId="68" xfId="0" applyFont="1" applyFill="1" applyBorder="1" applyAlignment="1">
      <alignment horizontal="left" vertical="top"/>
    </xf>
    <xf numFmtId="165" fontId="5" fillId="2" borderId="8" xfId="0" applyNumberFormat="1" applyFont="1" applyFill="1" applyBorder="1" applyAlignment="1">
      <alignment horizontal="right" vertical="top"/>
    </xf>
    <xf numFmtId="49" fontId="5" fillId="2" borderId="1" xfId="0" applyNumberFormat="1" applyFont="1" applyFill="1" applyBorder="1" applyAlignment="1">
      <alignment horizontal="left" vertical="top" wrapText="1"/>
    </xf>
    <xf numFmtId="49" fontId="5" fillId="2" borderId="8" xfId="0" applyNumberFormat="1" applyFont="1" applyFill="1" applyBorder="1" applyAlignment="1">
      <alignment vertical="top" wrapText="1"/>
    </xf>
    <xf numFmtId="0" fontId="5" fillId="2" borderId="9" xfId="0" applyFont="1" applyFill="1" applyBorder="1" applyAlignment="1">
      <alignment vertical="top" wrapText="1"/>
    </xf>
    <xf numFmtId="0" fontId="5" fillId="8" borderId="1" xfId="9" applyFont="1" applyFill="1" applyBorder="1" applyAlignment="1">
      <alignment horizontal="left" vertical="top" wrapText="1"/>
    </xf>
    <xf numFmtId="49" fontId="5" fillId="8" borderId="1" xfId="0" applyNumberFormat="1" applyFont="1" applyFill="1" applyBorder="1" applyAlignment="1">
      <alignment horizontal="center" vertical="top" wrapText="1"/>
    </xf>
    <xf numFmtId="0" fontId="5" fillId="0" borderId="11" xfId="0" applyFont="1" applyBorder="1" applyAlignment="1">
      <alignment vertical="top" wrapText="1"/>
    </xf>
    <xf numFmtId="167" fontId="5" fillId="8" borderId="1" xfId="0" applyNumberFormat="1" applyFont="1" applyFill="1" applyBorder="1" applyAlignment="1">
      <alignment vertical="top" wrapText="1"/>
    </xf>
    <xf numFmtId="49" fontId="5" fillId="0" borderId="14" xfId="0" applyNumberFormat="1" applyFont="1" applyBorder="1" applyAlignment="1">
      <alignment vertical="top" wrapText="1"/>
    </xf>
    <xf numFmtId="0" fontId="5" fillId="0" borderId="26" xfId="0" applyFont="1" applyBorder="1" applyAlignment="1">
      <alignment vertical="top" wrapText="1"/>
    </xf>
    <xf numFmtId="0" fontId="5" fillId="4" borderId="11" xfId="0" applyFont="1" applyFill="1" applyBorder="1" applyAlignment="1">
      <alignment vertical="top" wrapText="1"/>
    </xf>
    <xf numFmtId="49" fontId="5" fillId="2" borderId="20" xfId="0" applyNumberFormat="1" applyFont="1" applyFill="1" applyBorder="1" applyAlignment="1">
      <alignment vertical="top" wrapText="1"/>
    </xf>
    <xf numFmtId="165" fontId="5" fillId="0" borderId="20" xfId="0" applyNumberFormat="1" applyFont="1" applyBorder="1" applyAlignment="1">
      <alignment horizontal="right" vertical="top"/>
    </xf>
    <xf numFmtId="49" fontId="5" fillId="2" borderId="13" xfId="0" applyNumberFormat="1" applyFont="1" applyFill="1" applyBorder="1" applyAlignment="1">
      <alignment vertical="top" wrapText="1"/>
    </xf>
    <xf numFmtId="165" fontId="5" fillId="2" borderId="6" xfId="0" applyNumberFormat="1" applyFont="1" applyFill="1" applyBorder="1" applyAlignment="1">
      <alignment horizontal="right" vertical="top"/>
    </xf>
    <xf numFmtId="165" fontId="5" fillId="0" borderId="7" xfId="0" applyNumberFormat="1" applyFont="1" applyBorder="1" applyAlignment="1">
      <alignment horizontal="right" vertical="top"/>
    </xf>
    <xf numFmtId="165" fontId="7" fillId="0" borderId="28" xfId="0" applyNumberFormat="1" applyFont="1" applyBorder="1" applyAlignment="1">
      <alignment horizontal="right" vertical="top"/>
    </xf>
    <xf numFmtId="49" fontId="7" fillId="2" borderId="7" xfId="0" applyNumberFormat="1" applyFont="1" applyFill="1" applyBorder="1" applyAlignment="1">
      <alignment vertical="top" wrapText="1"/>
    </xf>
    <xf numFmtId="49" fontId="7" fillId="2" borderId="20" xfId="0" applyNumberFormat="1" applyFont="1" applyFill="1" applyBorder="1" applyAlignment="1">
      <alignment vertical="top" wrapText="1"/>
    </xf>
    <xf numFmtId="49" fontId="7" fillId="2" borderId="20" xfId="0" applyNumberFormat="1" applyFont="1" applyFill="1" applyBorder="1" applyAlignment="1">
      <alignment vertical="top" textRotation="90" wrapText="1"/>
    </xf>
    <xf numFmtId="0" fontId="5" fillId="2" borderId="1" xfId="0" applyFont="1" applyFill="1" applyBorder="1" applyAlignment="1">
      <alignment horizontal="left" vertical="top" wrapText="1"/>
    </xf>
    <xf numFmtId="49" fontId="5" fillId="0" borderId="12" xfId="0" applyNumberFormat="1" applyFont="1" applyBorder="1" applyAlignment="1">
      <alignment horizontal="left" vertical="top" wrapText="1"/>
    </xf>
    <xf numFmtId="169" fontId="5" fillId="4" borderId="1" xfId="0" applyNumberFormat="1" applyFont="1" applyFill="1" applyBorder="1" applyAlignment="1">
      <alignment vertical="top" wrapText="1"/>
    </xf>
    <xf numFmtId="1" fontId="5" fillId="4" borderId="1" xfId="2" applyNumberFormat="1" applyFont="1" applyFill="1" applyBorder="1" applyAlignment="1">
      <alignment horizontal="left" vertical="top" wrapText="1"/>
    </xf>
    <xf numFmtId="165" fontId="7" fillId="0" borderId="34" xfId="0" applyNumberFormat="1" applyFont="1" applyBorder="1" applyAlignment="1">
      <alignment horizontal="right" vertical="top"/>
    </xf>
    <xf numFmtId="49" fontId="7" fillId="2" borderId="1" xfId="0" applyNumberFormat="1" applyFont="1" applyFill="1" applyBorder="1" applyAlignment="1">
      <alignment horizontal="center" vertical="top" wrapText="1"/>
    </xf>
    <xf numFmtId="0" fontId="7" fillId="3" borderId="28" xfId="0" applyFont="1" applyFill="1" applyBorder="1" applyAlignment="1">
      <alignment vertical="top" wrapText="1"/>
    </xf>
    <xf numFmtId="168" fontId="7" fillId="4" borderId="1" xfId="0" applyNumberFormat="1" applyFont="1" applyFill="1" applyBorder="1" applyAlignment="1">
      <alignment horizontal="left" vertical="top" wrapText="1"/>
    </xf>
    <xf numFmtId="49" fontId="5" fillId="4" borderId="12" xfId="0" applyNumberFormat="1" applyFont="1" applyFill="1" applyBorder="1" applyAlignment="1">
      <alignment horizontal="left" vertical="top" wrapText="1"/>
    </xf>
    <xf numFmtId="0" fontId="5" fillId="4" borderId="18" xfId="0" applyFont="1" applyFill="1" applyBorder="1" applyAlignment="1">
      <alignment horizontal="left" vertical="top"/>
    </xf>
    <xf numFmtId="0" fontId="5" fillId="4" borderId="0" xfId="0" applyFont="1" applyFill="1" applyAlignment="1">
      <alignment horizontal="left" vertical="top" wrapText="1"/>
    </xf>
    <xf numFmtId="49" fontId="5" fillId="4" borderId="1" xfId="2" applyNumberFormat="1" applyFont="1" applyFill="1" applyBorder="1" applyAlignment="1">
      <alignment horizontal="left" vertical="top" wrapText="1"/>
    </xf>
    <xf numFmtId="164" fontId="7" fillId="2" borderId="22" xfId="0" applyNumberFormat="1" applyFont="1" applyFill="1" applyBorder="1" applyAlignment="1">
      <alignment vertical="top" wrapText="1"/>
    </xf>
    <xf numFmtId="164" fontId="7" fillId="2" borderId="22" xfId="0" applyNumberFormat="1" applyFont="1" applyFill="1" applyBorder="1" applyAlignment="1">
      <alignment vertical="top" textRotation="90" wrapText="1"/>
    </xf>
    <xf numFmtId="0" fontId="7" fillId="4" borderId="28" xfId="0" applyFont="1" applyFill="1" applyBorder="1" applyAlignment="1">
      <alignment horizontal="left" vertical="top"/>
    </xf>
    <xf numFmtId="0" fontId="7" fillId="4" borderId="16" xfId="0" applyFont="1" applyFill="1" applyBorder="1" applyAlignment="1">
      <alignment horizontal="left" vertical="top"/>
    </xf>
    <xf numFmtId="0" fontId="7" fillId="4" borderId="31" xfId="0" applyFont="1" applyFill="1" applyBorder="1" applyAlignment="1">
      <alignment horizontal="left" vertical="top"/>
    </xf>
    <xf numFmtId="167" fontId="7" fillId="4" borderId="1" xfId="0" applyNumberFormat="1" applyFont="1" applyFill="1" applyBorder="1" applyAlignment="1">
      <alignment vertical="top"/>
    </xf>
    <xf numFmtId="164" fontId="7" fillId="4" borderId="0" xfId="0" applyNumberFormat="1" applyFont="1" applyFill="1" applyAlignment="1">
      <alignment vertical="top"/>
    </xf>
    <xf numFmtId="0" fontId="7" fillId="4" borderId="0" xfId="0" applyFont="1" applyFill="1" applyAlignment="1">
      <alignment horizontal="left" vertical="top"/>
    </xf>
    <xf numFmtId="167" fontId="7" fillId="4" borderId="0" xfId="0" applyNumberFormat="1" applyFont="1" applyFill="1" applyAlignment="1">
      <alignment vertical="top"/>
    </xf>
    <xf numFmtId="1" fontId="5" fillId="4" borderId="0" xfId="7" applyNumberFormat="1" applyFont="1" applyFill="1" applyAlignment="1">
      <alignment horizontal="left" vertical="top" wrapText="1"/>
    </xf>
    <xf numFmtId="167" fontId="7" fillId="4" borderId="0" xfId="0" applyNumberFormat="1" applyFont="1" applyFill="1" applyAlignment="1">
      <alignment vertical="top" wrapText="1"/>
    </xf>
    <xf numFmtId="167" fontId="7" fillId="2" borderId="0" xfId="0" applyNumberFormat="1" applyFont="1" applyFill="1" applyAlignment="1">
      <alignment vertical="top" wrapText="1"/>
    </xf>
    <xf numFmtId="49" fontId="7" fillId="2" borderId="0" xfId="0" applyNumberFormat="1" applyFont="1" applyFill="1" applyAlignment="1">
      <alignment horizontal="center" vertical="top" wrapText="1"/>
    </xf>
    <xf numFmtId="164" fontId="5" fillId="2" borderId="0" xfId="0" applyNumberFormat="1" applyFont="1" applyFill="1" applyAlignment="1">
      <alignment horizontal="center" vertical="top"/>
    </xf>
    <xf numFmtId="49" fontId="5" fillId="2" borderId="0" xfId="0" applyNumberFormat="1" applyFont="1" applyFill="1" applyAlignment="1">
      <alignment horizontal="center" vertical="top" wrapText="1"/>
    </xf>
    <xf numFmtId="164" fontId="7" fillId="2" borderId="0" xfId="0" applyNumberFormat="1" applyFont="1" applyFill="1" applyAlignment="1">
      <alignment horizontal="center" vertical="top"/>
    </xf>
    <xf numFmtId="0" fontId="5" fillId="4" borderId="32" xfId="0" applyFont="1" applyFill="1" applyBorder="1" applyAlignment="1">
      <alignment horizontal="left" vertical="top"/>
    </xf>
    <xf numFmtId="49" fontId="5" fillId="4" borderId="6" xfId="0" applyNumberFormat="1" applyFont="1" applyFill="1" applyBorder="1" applyAlignment="1">
      <alignment horizontal="left" vertical="top" wrapText="1"/>
    </xf>
    <xf numFmtId="0" fontId="5" fillId="4" borderId="20" xfId="0" applyFont="1" applyFill="1" applyBorder="1" applyAlignment="1">
      <alignment vertical="top" textRotation="90" wrapText="1"/>
    </xf>
    <xf numFmtId="0" fontId="5" fillId="9" borderId="16" xfId="0" applyFont="1" applyFill="1" applyBorder="1" applyAlignment="1">
      <alignment vertical="top" wrapText="1"/>
    </xf>
    <xf numFmtId="0" fontId="5" fillId="9" borderId="31" xfId="0" applyFont="1" applyFill="1" applyBorder="1" applyAlignment="1">
      <alignment vertical="top" wrapText="1"/>
    </xf>
    <xf numFmtId="0" fontId="5" fillId="4" borderId="7" xfId="0" applyFont="1" applyFill="1" applyBorder="1" applyAlignment="1">
      <alignment horizontal="left" vertical="top"/>
    </xf>
    <xf numFmtId="0" fontId="5" fillId="4" borderId="15" xfId="0" applyFont="1" applyFill="1" applyBorder="1" applyAlignment="1">
      <alignment vertical="top" textRotation="90" wrapText="1"/>
    </xf>
    <xf numFmtId="0" fontId="5" fillId="7" borderId="16" xfId="0" applyFont="1" applyFill="1" applyBorder="1" applyAlignment="1">
      <alignment vertical="top" wrapText="1"/>
    </xf>
    <xf numFmtId="0" fontId="5" fillId="7" borderId="31" xfId="0" applyFont="1" applyFill="1" applyBorder="1" applyAlignment="1">
      <alignment vertical="top" wrapText="1"/>
    </xf>
    <xf numFmtId="0" fontId="5" fillId="4" borderId="1" xfId="0" applyFont="1" applyFill="1" applyBorder="1" applyAlignment="1">
      <alignment horizontal="left" vertical="top"/>
    </xf>
    <xf numFmtId="0" fontId="5" fillId="4" borderId="7" xfId="0" applyFont="1" applyFill="1" applyBorder="1" applyAlignment="1">
      <alignment horizontal="center" vertical="top" wrapText="1"/>
    </xf>
    <xf numFmtId="49" fontId="5" fillId="4" borderId="3" xfId="0" applyNumberFormat="1" applyFont="1" applyFill="1" applyBorder="1" applyAlignment="1">
      <alignment horizontal="left" vertical="top" wrapText="1"/>
    </xf>
    <xf numFmtId="49" fontId="5" fillId="4" borderId="4" xfId="0" applyNumberFormat="1" applyFont="1" applyFill="1" applyBorder="1" applyAlignment="1">
      <alignment horizontal="left" vertical="top" wrapText="1"/>
    </xf>
    <xf numFmtId="49" fontId="5" fillId="4" borderId="4" xfId="0" applyNumberFormat="1" applyFont="1" applyFill="1" applyBorder="1" applyAlignment="1">
      <alignment vertical="top" wrapText="1"/>
    </xf>
    <xf numFmtId="49" fontId="5" fillId="4" borderId="4" xfId="0" applyNumberFormat="1" applyFont="1" applyFill="1" applyBorder="1" applyAlignment="1">
      <alignment vertical="top" textRotation="90" wrapText="1"/>
    </xf>
    <xf numFmtId="3" fontId="5" fillId="7" borderId="16" xfId="0" applyNumberFormat="1" applyFont="1" applyFill="1" applyBorder="1" applyAlignment="1">
      <alignment vertical="top" wrapText="1"/>
    </xf>
    <xf numFmtId="0" fontId="5" fillId="4" borderId="8" xfId="0" applyFont="1" applyFill="1" applyBorder="1" applyAlignment="1">
      <alignment horizontal="center" vertical="top" wrapText="1"/>
    </xf>
    <xf numFmtId="1" fontId="5" fillId="4" borderId="13" xfId="7" applyNumberFormat="1" applyFont="1" applyFill="1" applyBorder="1" applyAlignment="1">
      <alignment horizontal="left" vertical="top" wrapText="1"/>
    </xf>
    <xf numFmtId="167" fontId="5" fillId="4" borderId="20" xfId="0" applyNumberFormat="1" applyFont="1" applyFill="1" applyBorder="1" applyAlignment="1">
      <alignment vertical="top"/>
    </xf>
    <xf numFmtId="16" fontId="5" fillId="4" borderId="1" xfId="0" applyNumberFormat="1" applyFont="1" applyFill="1" applyBorder="1" applyAlignment="1">
      <alignment horizontal="center" vertical="top"/>
    </xf>
    <xf numFmtId="49" fontId="5" fillId="4" borderId="15" xfId="0" applyNumberFormat="1" applyFont="1" applyFill="1" applyBorder="1" applyAlignment="1">
      <alignment vertical="top" textRotation="90" wrapText="1"/>
    </xf>
    <xf numFmtId="3" fontId="5" fillId="7" borderId="31" xfId="0" applyNumberFormat="1" applyFont="1" applyFill="1" applyBorder="1" applyAlignment="1">
      <alignment vertical="top" wrapText="1"/>
    </xf>
    <xf numFmtId="49" fontId="5" fillId="4" borderId="72" xfId="0" applyNumberFormat="1" applyFont="1" applyFill="1" applyBorder="1" applyAlignment="1">
      <alignment horizontal="left" vertical="top" wrapText="1"/>
    </xf>
    <xf numFmtId="14" fontId="5" fillId="4" borderId="1" xfId="0" applyNumberFormat="1" applyFont="1" applyFill="1" applyBorder="1" applyAlignment="1">
      <alignment horizontal="center" vertical="top"/>
    </xf>
    <xf numFmtId="0" fontId="5" fillId="4" borderId="14" xfId="0" applyFont="1" applyFill="1" applyBorder="1" applyAlignment="1">
      <alignment vertical="top" wrapText="1"/>
    </xf>
    <xf numFmtId="0" fontId="5" fillId="4" borderId="17" xfId="0" applyFont="1" applyFill="1" applyBorder="1" applyAlignment="1">
      <alignment horizontal="center" vertical="top"/>
    </xf>
    <xf numFmtId="49" fontId="5" fillId="4" borderId="37" xfId="0" applyNumberFormat="1" applyFont="1" applyFill="1" applyBorder="1" applyAlignment="1">
      <alignment horizontal="left" vertical="top" wrapText="1"/>
    </xf>
    <xf numFmtId="49" fontId="5" fillId="4" borderId="60" xfId="0" applyNumberFormat="1" applyFont="1" applyFill="1" applyBorder="1" applyAlignment="1">
      <alignment vertical="top" wrapText="1"/>
    </xf>
    <xf numFmtId="49" fontId="5" fillId="4" borderId="16" xfId="0" applyNumberFormat="1" applyFont="1" applyFill="1" applyBorder="1" applyAlignment="1">
      <alignment vertical="top" wrapText="1"/>
    </xf>
    <xf numFmtId="49" fontId="5" fillId="4" borderId="28" xfId="0" applyNumberFormat="1" applyFont="1" applyFill="1" applyBorder="1" applyAlignment="1">
      <alignment vertical="top" wrapText="1"/>
    </xf>
    <xf numFmtId="49" fontId="5" fillId="4" borderId="0" xfId="0" applyNumberFormat="1" applyFont="1" applyFill="1" applyAlignment="1">
      <alignment vertical="top" wrapText="1"/>
    </xf>
    <xf numFmtId="167" fontId="5" fillId="4" borderId="0" xfId="0" applyNumberFormat="1" applyFont="1" applyFill="1" applyAlignment="1">
      <alignment vertical="top"/>
    </xf>
    <xf numFmtId="167" fontId="5" fillId="4" borderId="0" xfId="0" applyNumberFormat="1" applyFont="1" applyFill="1" applyAlignment="1">
      <alignment horizontal="left" vertical="top" wrapText="1"/>
    </xf>
    <xf numFmtId="0" fontId="15" fillId="0" borderId="0" xfId="0" applyFont="1" applyAlignment="1">
      <alignment horizontal="center" vertical="top"/>
    </xf>
    <xf numFmtId="0" fontId="15" fillId="0" borderId="0" xfId="0" applyFont="1" applyAlignment="1">
      <alignment vertical="top" wrapText="1"/>
    </xf>
    <xf numFmtId="0" fontId="15" fillId="0" borderId="0" xfId="0" applyFont="1" applyAlignment="1">
      <alignment horizontal="center" vertical="top" wrapText="1"/>
    </xf>
    <xf numFmtId="168" fontId="16" fillId="0" borderId="1" xfId="0" applyNumberFormat="1" applyFont="1" applyBorder="1" applyAlignment="1">
      <alignment vertical="top"/>
    </xf>
    <xf numFmtId="168" fontId="16" fillId="0" borderId="0" xfId="0" applyNumberFormat="1" applyFont="1" applyAlignment="1">
      <alignment vertical="top"/>
    </xf>
    <xf numFmtId="0" fontId="16" fillId="0" borderId="0" xfId="0" applyFont="1" applyAlignment="1">
      <alignment horizontal="center" vertical="top" wrapText="1"/>
    </xf>
    <xf numFmtId="168" fontId="15" fillId="2" borderId="32" xfId="0" applyNumberFormat="1" applyFont="1" applyFill="1" applyBorder="1" applyAlignment="1">
      <alignment vertical="top"/>
    </xf>
    <xf numFmtId="49" fontId="16" fillId="0" borderId="6" xfId="0" applyNumberFormat="1" applyFont="1" applyBorder="1" applyAlignment="1">
      <alignment vertical="top" wrapText="1"/>
    </xf>
    <xf numFmtId="168" fontId="16" fillId="5" borderId="32" xfId="0" applyNumberFormat="1" applyFont="1" applyFill="1" applyBorder="1" applyAlignment="1">
      <alignment vertical="top" wrapText="1"/>
    </xf>
    <xf numFmtId="0" fontId="16" fillId="0" borderId="8" xfId="0" applyFont="1" applyBorder="1" applyAlignment="1">
      <alignment horizontal="left" vertical="top" wrapText="1"/>
    </xf>
    <xf numFmtId="0" fontId="16" fillId="0" borderId="7" xfId="0" applyFont="1" applyBorder="1" applyAlignment="1">
      <alignment horizontal="center" vertical="top" wrapText="1"/>
    </xf>
    <xf numFmtId="49" fontId="16" fillId="0" borderId="10" xfId="0" applyNumberFormat="1" applyFont="1" applyBorder="1" applyAlignment="1">
      <alignment vertical="top" wrapText="1"/>
    </xf>
    <xf numFmtId="49" fontId="16" fillId="2" borderId="1" xfId="0" applyNumberFormat="1" applyFont="1" applyFill="1" applyBorder="1" applyAlignment="1">
      <alignment horizontal="center" vertical="top" wrapText="1"/>
    </xf>
    <xf numFmtId="168" fontId="16" fillId="3" borderId="16" xfId="0" applyNumberFormat="1" applyFont="1" applyFill="1" applyBorder="1" applyAlignment="1">
      <alignment vertical="top" wrapText="1"/>
    </xf>
    <xf numFmtId="0" fontId="15" fillId="0" borderId="1" xfId="4" applyFont="1" applyBorder="1" applyAlignment="1">
      <alignment horizontal="left" vertical="top" wrapText="1"/>
    </xf>
    <xf numFmtId="0" fontId="16" fillId="0" borderId="1" xfId="0" applyFont="1" applyBorder="1" applyAlignment="1">
      <alignment horizontal="center" vertical="top" wrapText="1"/>
    </xf>
    <xf numFmtId="0" fontId="17" fillId="4" borderId="7" xfId="0" applyFont="1" applyFill="1" applyBorder="1" applyAlignment="1">
      <alignment horizontal="left" vertical="top" wrapText="1"/>
    </xf>
    <xf numFmtId="49" fontId="15" fillId="4" borderId="20" xfId="0" applyNumberFormat="1" applyFont="1" applyFill="1" applyBorder="1" applyAlignment="1">
      <alignment horizontal="center" vertical="top" wrapText="1"/>
    </xf>
    <xf numFmtId="49" fontId="15" fillId="4" borderId="8" xfId="0" applyNumberFormat="1" applyFont="1" applyFill="1" applyBorder="1" applyAlignment="1">
      <alignment horizontal="left" vertical="top" wrapText="1"/>
    </xf>
    <xf numFmtId="49" fontId="15" fillId="4" borderId="9" xfId="0" applyNumberFormat="1" applyFont="1" applyFill="1" applyBorder="1" applyAlignment="1">
      <alignment horizontal="center" vertical="top" wrapText="1"/>
    </xf>
    <xf numFmtId="165" fontId="15" fillId="4" borderId="45" xfId="0" applyNumberFormat="1" applyFont="1" applyFill="1" applyBorder="1" applyAlignment="1">
      <alignment vertical="top"/>
    </xf>
    <xf numFmtId="165" fontId="15" fillId="4" borderId="42" xfId="0" applyNumberFormat="1" applyFont="1" applyFill="1" applyBorder="1" applyAlignment="1">
      <alignment vertical="top"/>
    </xf>
    <xf numFmtId="165" fontId="15" fillId="4" borderId="36" xfId="0" applyNumberFormat="1" applyFont="1" applyFill="1" applyBorder="1" applyAlignment="1">
      <alignment vertical="top"/>
    </xf>
    <xf numFmtId="165" fontId="15" fillId="4" borderId="18" xfId="0" applyNumberFormat="1" applyFont="1" applyFill="1" applyBorder="1" applyAlignment="1">
      <alignment vertical="top"/>
    </xf>
    <xf numFmtId="0" fontId="15" fillId="4" borderId="13" xfId="5" applyFont="1" applyFill="1" applyBorder="1" applyAlignment="1">
      <alignment horizontal="left" vertical="top" wrapText="1"/>
    </xf>
    <xf numFmtId="0" fontId="15" fillId="4" borderId="1" xfId="5" applyFont="1" applyFill="1" applyBorder="1" applyAlignment="1">
      <alignment horizontal="center" vertical="top" wrapText="1"/>
    </xf>
    <xf numFmtId="49" fontId="15" fillId="4" borderId="8" xfId="0" applyNumberFormat="1" applyFont="1" applyFill="1" applyBorder="1" applyAlignment="1">
      <alignment horizontal="center" vertical="top" wrapText="1"/>
    </xf>
    <xf numFmtId="49" fontId="15" fillId="4" borderId="72" xfId="0" applyNumberFormat="1" applyFont="1" applyFill="1" applyBorder="1" applyAlignment="1">
      <alignment horizontal="center" vertical="top" wrapText="1"/>
    </xf>
    <xf numFmtId="49" fontId="15" fillId="4" borderId="11" xfId="0" applyNumberFormat="1" applyFont="1" applyFill="1" applyBorder="1" applyAlignment="1">
      <alignment horizontal="center" vertical="top" wrapText="1"/>
    </xf>
    <xf numFmtId="165" fontId="15" fillId="4" borderId="29" xfId="0" applyNumberFormat="1" applyFont="1" applyFill="1" applyBorder="1" applyAlignment="1">
      <alignment vertical="top"/>
    </xf>
    <xf numFmtId="165" fontId="15" fillId="4" borderId="1" xfId="0" applyNumberFormat="1" applyFont="1" applyFill="1" applyBorder="1" applyAlignment="1">
      <alignment vertical="top"/>
    </xf>
    <xf numFmtId="165" fontId="15" fillId="4" borderId="20" xfId="0" applyNumberFormat="1" applyFont="1" applyFill="1" applyBorder="1" applyAlignment="1">
      <alignment vertical="top"/>
    </xf>
    <xf numFmtId="165" fontId="15" fillId="4" borderId="9" xfId="0" applyNumberFormat="1" applyFont="1" applyFill="1" applyBorder="1" applyAlignment="1">
      <alignment vertical="top"/>
    </xf>
    <xf numFmtId="0" fontId="15" fillId="4" borderId="13" xfId="0" applyFont="1" applyFill="1" applyBorder="1" applyAlignment="1">
      <alignment horizontal="left" vertical="top" wrapText="1"/>
    </xf>
    <xf numFmtId="0" fontId="15" fillId="4" borderId="1" xfId="0" applyFont="1" applyFill="1" applyBorder="1" applyAlignment="1">
      <alignment horizontal="center" vertical="top" wrapText="1"/>
    </xf>
    <xf numFmtId="165" fontId="16" fillId="4" borderId="28" xfId="0" applyNumberFormat="1" applyFont="1" applyFill="1" applyBorder="1" applyAlignment="1">
      <alignment vertical="top"/>
    </xf>
    <xf numFmtId="165" fontId="16" fillId="4" borderId="4" xfId="0" applyNumberFormat="1" applyFont="1" applyFill="1" applyBorder="1" applyAlignment="1">
      <alignment vertical="top"/>
    </xf>
    <xf numFmtId="165" fontId="16" fillId="4" borderId="60" xfId="0" applyNumberFormat="1" applyFont="1" applyFill="1" applyBorder="1" applyAlignment="1">
      <alignment vertical="top"/>
    </xf>
    <xf numFmtId="165" fontId="16" fillId="4" borderId="59" xfId="0" applyNumberFormat="1" applyFont="1" applyFill="1" applyBorder="1" applyAlignment="1">
      <alignment vertical="top"/>
    </xf>
    <xf numFmtId="49" fontId="16" fillId="0" borderId="1" xfId="0" applyNumberFormat="1" applyFont="1" applyBorder="1" applyAlignment="1">
      <alignment horizontal="center" vertical="top" wrapText="1"/>
    </xf>
    <xf numFmtId="165" fontId="16" fillId="2" borderId="28" xfId="0" applyNumberFormat="1" applyFont="1" applyFill="1" applyBorder="1" applyAlignment="1">
      <alignment vertical="top"/>
    </xf>
    <xf numFmtId="165" fontId="16" fillId="2" borderId="5" xfId="0" applyNumberFormat="1" applyFont="1" applyFill="1" applyBorder="1" applyAlignment="1">
      <alignment vertical="top"/>
    </xf>
    <xf numFmtId="0" fontId="16" fillId="0" borderId="13" xfId="0" applyFont="1" applyBorder="1" applyAlignment="1">
      <alignment horizontal="left" vertical="top" wrapText="1"/>
    </xf>
    <xf numFmtId="168" fontId="16" fillId="3" borderId="31" xfId="0" applyNumberFormat="1" applyFont="1" applyFill="1" applyBorder="1" applyAlignment="1">
      <alignment vertical="top" wrapText="1"/>
    </xf>
    <xf numFmtId="0" fontId="15" fillId="0" borderId="13" xfId="4" applyFont="1" applyBorder="1" applyAlignment="1">
      <alignment horizontal="left" vertical="top" wrapText="1"/>
    </xf>
    <xf numFmtId="165" fontId="15" fillId="4" borderId="41" xfId="0" applyNumberFormat="1" applyFont="1" applyFill="1" applyBorder="1" applyAlignment="1">
      <alignment vertical="top"/>
    </xf>
    <xf numFmtId="49" fontId="15" fillId="4" borderId="13" xfId="0" applyNumberFormat="1" applyFont="1" applyFill="1" applyBorder="1" applyAlignment="1">
      <alignment horizontal="left" vertical="top" wrapText="1"/>
    </xf>
    <xf numFmtId="49" fontId="15" fillId="4" borderId="70" xfId="0" applyNumberFormat="1" applyFont="1" applyFill="1" applyBorder="1" applyAlignment="1">
      <alignment horizontal="center" vertical="top" wrapText="1"/>
    </xf>
    <xf numFmtId="165" fontId="15" fillId="4" borderId="47" xfId="0" applyNumberFormat="1" applyFont="1" applyFill="1" applyBorder="1" applyAlignment="1">
      <alignment vertical="top"/>
    </xf>
    <xf numFmtId="165" fontId="15" fillId="4" borderId="22" xfId="0" applyNumberFormat="1" applyFont="1" applyFill="1" applyBorder="1" applyAlignment="1">
      <alignment vertical="top"/>
    </xf>
    <xf numFmtId="165" fontId="15" fillId="4" borderId="39" xfId="0" applyNumberFormat="1" applyFont="1" applyFill="1" applyBorder="1" applyAlignment="1">
      <alignment vertical="top"/>
    </xf>
    <xf numFmtId="165" fontId="15" fillId="4" borderId="65" xfId="0" applyNumberFormat="1" applyFont="1" applyFill="1" applyBorder="1" applyAlignment="1">
      <alignment vertical="top"/>
    </xf>
    <xf numFmtId="49" fontId="15" fillId="4" borderId="1" xfId="0" applyNumberFormat="1" applyFont="1" applyFill="1" applyBorder="1" applyAlignment="1">
      <alignment horizontal="left" vertical="top" wrapText="1"/>
    </xf>
    <xf numFmtId="165" fontId="15" fillId="4" borderId="12" xfId="0" applyNumberFormat="1" applyFont="1" applyFill="1" applyBorder="1" applyAlignment="1">
      <alignment vertical="top"/>
    </xf>
    <xf numFmtId="49" fontId="15" fillId="0" borderId="25" xfId="0" applyNumberFormat="1" applyFont="1" applyBorder="1" applyAlignment="1">
      <alignment horizontal="left" vertical="top" wrapText="1"/>
    </xf>
    <xf numFmtId="0" fontId="15" fillId="0" borderId="20" xfId="0" applyFont="1" applyBorder="1" applyAlignment="1">
      <alignment horizontal="left" vertical="top"/>
    </xf>
    <xf numFmtId="165" fontId="15" fillId="2" borderId="6" xfId="0" applyNumberFormat="1" applyFont="1" applyFill="1" applyBorder="1" applyAlignment="1">
      <alignment vertical="top"/>
    </xf>
    <xf numFmtId="165" fontId="15" fillId="2" borderId="7" xfId="0" applyNumberFormat="1" applyFont="1" applyFill="1" applyBorder="1" applyAlignment="1">
      <alignment vertical="top"/>
    </xf>
    <xf numFmtId="165" fontId="15" fillId="2" borderId="9" xfId="0" applyNumberFormat="1" applyFont="1" applyFill="1" applyBorder="1" applyAlignment="1">
      <alignment vertical="top"/>
    </xf>
    <xf numFmtId="167" fontId="15" fillId="4" borderId="13" xfId="0" applyNumberFormat="1" applyFont="1" applyFill="1" applyBorder="1" applyAlignment="1">
      <alignment vertical="top" wrapText="1"/>
    </xf>
    <xf numFmtId="49" fontId="15" fillId="4" borderId="1" xfId="0" applyNumberFormat="1" applyFont="1" applyFill="1" applyBorder="1" applyAlignment="1">
      <alignment horizontal="center" vertical="top"/>
    </xf>
    <xf numFmtId="165" fontId="16" fillId="4" borderId="3" xfId="0" applyNumberFormat="1" applyFont="1" applyFill="1" applyBorder="1" applyAlignment="1">
      <alignment vertical="top"/>
    </xf>
    <xf numFmtId="165" fontId="16" fillId="4" borderId="5" xfId="0" applyNumberFormat="1" applyFont="1" applyFill="1" applyBorder="1" applyAlignment="1">
      <alignment vertical="top"/>
    </xf>
    <xf numFmtId="167" fontId="16" fillId="4" borderId="13" xfId="0" applyNumberFormat="1" applyFont="1" applyFill="1" applyBorder="1" applyAlignment="1">
      <alignment vertical="top" wrapText="1"/>
    </xf>
    <xf numFmtId="49" fontId="16" fillId="4" borderId="1" xfId="0" applyNumberFormat="1" applyFont="1" applyFill="1" applyBorder="1" applyAlignment="1">
      <alignment horizontal="center" vertical="top"/>
    </xf>
    <xf numFmtId="49" fontId="15" fillId="0" borderId="21" xfId="0" applyNumberFormat="1" applyFont="1" applyBorder="1" applyAlignment="1">
      <alignment vertical="top" wrapText="1"/>
    </xf>
    <xf numFmtId="0" fontId="15" fillId="0" borderId="36" xfId="0" applyFont="1" applyBorder="1" applyAlignment="1">
      <alignment horizontal="center" vertical="top"/>
    </xf>
    <xf numFmtId="167" fontId="15" fillId="4" borderId="29" xfId="0" applyNumberFormat="1" applyFont="1" applyFill="1" applyBorder="1" applyAlignment="1">
      <alignment vertical="top"/>
    </xf>
    <xf numFmtId="167" fontId="15" fillId="4" borderId="12" xfId="0" applyNumberFormat="1" applyFont="1" applyFill="1" applyBorder="1" applyAlignment="1">
      <alignment vertical="top"/>
    </xf>
    <xf numFmtId="167" fontId="15" fillId="4" borderId="21" xfId="0" applyNumberFormat="1" applyFont="1" applyFill="1" applyBorder="1" applyAlignment="1">
      <alignment vertical="top"/>
    </xf>
    <xf numFmtId="167" fontId="15" fillId="4" borderId="18" xfId="0" applyNumberFormat="1" applyFont="1" applyFill="1" applyBorder="1" applyAlignment="1">
      <alignment vertical="top"/>
    </xf>
    <xf numFmtId="3" fontId="15" fillId="4" borderId="1" xfId="0" applyNumberFormat="1" applyFont="1" applyFill="1" applyBorder="1" applyAlignment="1">
      <alignment horizontal="center" vertical="top" wrapText="1"/>
    </xf>
    <xf numFmtId="49" fontId="15" fillId="0" borderId="64" xfId="0" applyNumberFormat="1" applyFont="1" applyBorder="1" applyAlignment="1">
      <alignment vertical="top" wrapText="1"/>
    </xf>
    <xf numFmtId="0" fontId="15" fillId="0" borderId="20" xfId="0" applyFont="1" applyBorder="1" applyAlignment="1">
      <alignment vertical="top"/>
    </xf>
    <xf numFmtId="167" fontId="15" fillId="4" borderId="1" xfId="0" applyNumberFormat="1" applyFont="1" applyFill="1" applyBorder="1" applyAlignment="1">
      <alignment vertical="top"/>
    </xf>
    <xf numFmtId="167" fontId="15" fillId="4" borderId="13" xfId="0" applyNumberFormat="1" applyFont="1" applyFill="1" applyBorder="1" applyAlignment="1">
      <alignment vertical="top"/>
    </xf>
    <xf numFmtId="167" fontId="15" fillId="4" borderId="11" xfId="0" applyNumberFormat="1" applyFont="1" applyFill="1" applyBorder="1" applyAlignment="1">
      <alignment vertical="top"/>
    </xf>
    <xf numFmtId="167" fontId="15" fillId="4" borderId="1" xfId="0" applyNumberFormat="1" applyFont="1" applyFill="1" applyBorder="1" applyAlignment="1">
      <alignment horizontal="center" vertical="top" wrapText="1"/>
    </xf>
    <xf numFmtId="167" fontId="16" fillId="4" borderId="5" xfId="0" applyNumberFormat="1" applyFont="1" applyFill="1" applyBorder="1" applyAlignment="1">
      <alignment vertical="top"/>
    </xf>
    <xf numFmtId="165" fontId="16" fillId="4" borderId="5" xfId="0" applyNumberFormat="1" applyFont="1" applyFill="1" applyBorder="1" applyAlignment="1">
      <alignment horizontal="right" vertical="top"/>
    </xf>
    <xf numFmtId="49" fontId="15" fillId="0" borderId="14" xfId="0" applyNumberFormat="1" applyFont="1" applyBorder="1" applyAlignment="1">
      <alignment vertical="top" wrapText="1"/>
    </xf>
    <xf numFmtId="0" fontId="15" fillId="0" borderId="24" xfId="0" applyFont="1" applyBorder="1" applyAlignment="1">
      <alignment vertical="top"/>
    </xf>
    <xf numFmtId="167" fontId="15" fillId="0" borderId="44" xfId="0" applyNumberFormat="1" applyFont="1" applyBorder="1" applyAlignment="1">
      <alignment vertical="top"/>
    </xf>
    <xf numFmtId="167" fontId="15" fillId="4" borderId="7" xfId="0" applyNumberFormat="1" applyFont="1" applyFill="1" applyBorder="1" applyAlignment="1">
      <alignment vertical="top"/>
    </xf>
    <xf numFmtId="167" fontId="15" fillId="4" borderId="25" xfId="0" applyNumberFormat="1" applyFont="1" applyFill="1" applyBorder="1" applyAlignment="1">
      <alignment vertical="top"/>
    </xf>
    <xf numFmtId="167" fontId="15" fillId="4" borderId="26" xfId="0" applyNumberFormat="1" applyFont="1" applyFill="1" applyBorder="1" applyAlignment="1">
      <alignment vertical="top"/>
    </xf>
    <xf numFmtId="167" fontId="15" fillId="4" borderId="1" xfId="0" applyNumberFormat="1" applyFont="1" applyFill="1" applyBorder="1" applyAlignment="1">
      <alignment vertical="top" wrapText="1"/>
    </xf>
    <xf numFmtId="0" fontId="15" fillId="0" borderId="36" xfId="0" applyFont="1" applyBorder="1" applyAlignment="1">
      <alignment vertical="top"/>
    </xf>
    <xf numFmtId="167" fontId="15" fillId="0" borderId="29" xfId="0" applyNumberFormat="1" applyFont="1" applyBorder="1" applyAlignment="1">
      <alignment vertical="top"/>
    </xf>
    <xf numFmtId="49" fontId="15" fillId="0" borderId="21" xfId="0" applyNumberFormat="1" applyFont="1" applyBorder="1" applyAlignment="1">
      <alignment horizontal="left" vertical="top" wrapText="1"/>
    </xf>
    <xf numFmtId="0" fontId="15" fillId="4" borderId="36" xfId="0" applyFont="1" applyFill="1" applyBorder="1" applyAlignment="1">
      <alignment horizontal="center" vertical="top"/>
    </xf>
    <xf numFmtId="165" fontId="15" fillId="4" borderId="6" xfId="0" applyNumberFormat="1" applyFont="1" applyFill="1" applyBorder="1" applyAlignment="1">
      <alignment vertical="top"/>
    </xf>
    <xf numFmtId="165" fontId="15" fillId="4" borderId="7" xfId="0" applyNumberFormat="1" applyFont="1" applyFill="1" applyBorder="1" applyAlignment="1">
      <alignment vertical="top"/>
    </xf>
    <xf numFmtId="165" fontId="15" fillId="4" borderId="69" xfId="0" applyNumberFormat="1" applyFont="1" applyFill="1" applyBorder="1" applyAlignment="1">
      <alignment vertical="top"/>
    </xf>
    <xf numFmtId="49" fontId="15" fillId="2" borderId="13" xfId="0" applyNumberFormat="1" applyFont="1" applyFill="1" applyBorder="1" applyAlignment="1">
      <alignment vertical="top" wrapText="1"/>
    </xf>
    <xf numFmtId="0" fontId="15" fillId="2" borderId="20" xfId="0" applyFont="1" applyFill="1" applyBorder="1" applyAlignment="1">
      <alignment vertical="top"/>
    </xf>
    <xf numFmtId="165" fontId="15" fillId="4" borderId="8" xfId="0" applyNumberFormat="1" applyFont="1" applyFill="1" applyBorder="1" applyAlignment="1">
      <alignment vertical="top"/>
    </xf>
    <xf numFmtId="165" fontId="16" fillId="2" borderId="28" xfId="0" applyNumberFormat="1" applyFont="1" applyFill="1" applyBorder="1" applyAlignment="1">
      <alignment horizontal="center" vertical="top"/>
    </xf>
    <xf numFmtId="165" fontId="16" fillId="2" borderId="5" xfId="0" applyNumberFormat="1" applyFont="1" applyFill="1" applyBorder="1" applyAlignment="1">
      <alignment horizontal="center" vertical="top"/>
    </xf>
    <xf numFmtId="168" fontId="16" fillId="5" borderId="16" xfId="0" applyNumberFormat="1" applyFont="1" applyFill="1" applyBorder="1" applyAlignment="1">
      <alignment vertical="top" wrapText="1"/>
    </xf>
    <xf numFmtId="0" fontId="16" fillId="0" borderId="1" xfId="0" applyFont="1" applyBorder="1" applyAlignment="1">
      <alignment horizontal="left" vertical="top" wrapText="1"/>
    </xf>
    <xf numFmtId="49" fontId="17" fillId="0" borderId="7" xfId="0" applyNumberFormat="1" applyFont="1" applyBorder="1" applyAlignment="1">
      <alignment vertical="top" wrapText="1"/>
    </xf>
    <xf numFmtId="49" fontId="5" fillId="4" borderId="7" xfId="0" applyNumberFormat="1" applyFont="1" applyFill="1" applyBorder="1" applyAlignment="1">
      <alignment vertical="top" wrapText="1"/>
    </xf>
    <xf numFmtId="0" fontId="15" fillId="4" borderId="36" xfId="0" applyFont="1" applyFill="1" applyBorder="1" applyAlignment="1">
      <alignment horizontal="center" vertical="top" wrapText="1"/>
    </xf>
    <xf numFmtId="165" fontId="15" fillId="4" borderId="35" xfId="0" applyNumberFormat="1" applyFont="1" applyFill="1" applyBorder="1" applyAlignment="1">
      <alignment vertical="top"/>
    </xf>
    <xf numFmtId="0" fontId="15" fillId="4" borderId="14" xfId="0" applyFont="1" applyFill="1" applyBorder="1" applyAlignment="1">
      <alignment vertical="top" wrapText="1"/>
    </xf>
    <xf numFmtId="0" fontId="15" fillId="4" borderId="17" xfId="0" applyFont="1" applyFill="1" applyBorder="1" applyAlignment="1">
      <alignment vertical="top" wrapText="1"/>
    </xf>
    <xf numFmtId="0" fontId="15" fillId="0" borderId="1" xfId="0" applyFont="1" applyBorder="1" applyAlignment="1">
      <alignment horizontal="center" vertical="top" wrapText="1"/>
    </xf>
    <xf numFmtId="49" fontId="15" fillId="2" borderId="13" xfId="0" applyNumberFormat="1" applyFont="1" applyFill="1" applyBorder="1" applyAlignment="1">
      <alignment horizontal="left" vertical="top" wrapText="1"/>
    </xf>
    <xf numFmtId="0" fontId="15" fillId="2" borderId="15" xfId="0" applyFont="1" applyFill="1" applyBorder="1" applyAlignment="1">
      <alignment horizontal="center" vertical="top" wrapText="1"/>
    </xf>
    <xf numFmtId="165" fontId="15" fillId="4" borderId="10" xfId="0" applyNumberFormat="1" applyFont="1" applyFill="1" applyBorder="1" applyAlignment="1">
      <alignment vertical="top"/>
    </xf>
    <xf numFmtId="165" fontId="15" fillId="4" borderId="11" xfId="0" applyNumberFormat="1" applyFont="1" applyFill="1" applyBorder="1" applyAlignment="1">
      <alignment vertical="top"/>
    </xf>
    <xf numFmtId="0" fontId="15" fillId="0" borderId="13" xfId="0" applyFont="1" applyBorder="1" applyAlignment="1">
      <alignment horizontal="left" vertical="top" wrapText="1"/>
    </xf>
    <xf numFmtId="49" fontId="5" fillId="0" borderId="17" xfId="0" applyNumberFormat="1" applyFont="1" applyBorder="1" applyAlignment="1">
      <alignment vertical="top" wrapText="1"/>
    </xf>
    <xf numFmtId="49" fontId="15" fillId="2" borderId="20" xfId="0" applyNumberFormat="1" applyFont="1" applyFill="1" applyBorder="1" applyAlignment="1">
      <alignment horizontal="center" vertical="top" wrapText="1"/>
    </xf>
    <xf numFmtId="165" fontId="16" fillId="4" borderId="34" xfId="0" applyNumberFormat="1" applyFont="1" applyFill="1" applyBorder="1" applyAlignment="1">
      <alignment vertical="top"/>
    </xf>
    <xf numFmtId="165" fontId="16" fillId="4" borderId="31" xfId="0" applyNumberFormat="1" applyFont="1" applyFill="1" applyBorder="1" applyAlignment="1">
      <alignment vertical="top"/>
    </xf>
    <xf numFmtId="49" fontId="5" fillId="4" borderId="17" xfId="0" applyNumberFormat="1" applyFont="1" applyFill="1" applyBorder="1" applyAlignment="1">
      <alignment vertical="top" wrapText="1"/>
    </xf>
    <xf numFmtId="49" fontId="15" fillId="2" borderId="21" xfId="0" applyNumberFormat="1" applyFont="1" applyFill="1" applyBorder="1" applyAlignment="1">
      <alignment horizontal="left" vertical="top" wrapText="1"/>
    </xf>
    <xf numFmtId="0" fontId="15" fillId="2" borderId="36" xfId="0" applyFont="1" applyFill="1" applyBorder="1" applyAlignment="1">
      <alignment horizontal="center" vertical="top" wrapText="1"/>
    </xf>
    <xf numFmtId="0" fontId="15" fillId="4" borderId="20" xfId="0" applyFont="1" applyFill="1" applyBorder="1" applyAlignment="1">
      <alignment horizontal="center" vertical="top" wrapText="1"/>
    </xf>
    <xf numFmtId="165" fontId="15" fillId="4" borderId="67" xfId="0" applyNumberFormat="1" applyFont="1" applyFill="1" applyBorder="1" applyAlignment="1">
      <alignment vertical="top"/>
    </xf>
    <xf numFmtId="165" fontId="15" fillId="4" borderId="2" xfId="0" applyNumberFormat="1" applyFont="1" applyFill="1" applyBorder="1" applyAlignment="1">
      <alignment vertical="top"/>
    </xf>
    <xf numFmtId="165" fontId="15" fillId="4" borderId="26" xfId="0" applyNumberFormat="1" applyFont="1" applyFill="1" applyBorder="1" applyAlignment="1">
      <alignment vertical="top"/>
    </xf>
    <xf numFmtId="49" fontId="15" fillId="2" borderId="12" xfId="0" applyNumberFormat="1" applyFont="1" applyFill="1" applyBorder="1" applyAlignment="1">
      <alignment horizontal="left" vertical="top" wrapText="1"/>
    </xf>
    <xf numFmtId="165" fontId="15" fillId="4" borderId="12" xfId="0" applyNumberFormat="1" applyFont="1" applyFill="1" applyBorder="1" applyAlignment="1">
      <alignment horizontal="center" vertical="top"/>
    </xf>
    <xf numFmtId="0" fontId="5" fillId="0" borderId="2" xfId="0" applyFont="1" applyBorder="1" applyAlignment="1">
      <alignment vertical="top" wrapText="1"/>
    </xf>
    <xf numFmtId="49" fontId="15" fillId="2" borderId="8" xfId="0" applyNumberFormat="1" applyFont="1" applyFill="1" applyBorder="1" applyAlignment="1">
      <alignment horizontal="left" vertical="top" wrapText="1"/>
    </xf>
    <xf numFmtId="0" fontId="15" fillId="2" borderId="24" xfId="0" applyFont="1" applyFill="1" applyBorder="1" applyAlignment="1">
      <alignment horizontal="center" vertical="top" wrapText="1"/>
    </xf>
    <xf numFmtId="0" fontId="5" fillId="0" borderId="7" xfId="0" applyFont="1" applyBorder="1" applyAlignment="1">
      <alignment vertical="top" wrapText="1"/>
    </xf>
    <xf numFmtId="165" fontId="15" fillId="4" borderId="1" xfId="0" applyNumberFormat="1" applyFont="1" applyFill="1" applyBorder="1" applyAlignment="1">
      <alignment horizontal="center" vertical="top"/>
    </xf>
    <xf numFmtId="49" fontId="15" fillId="2" borderId="15" xfId="0" applyNumberFormat="1" applyFont="1" applyFill="1" applyBorder="1" applyAlignment="1">
      <alignment horizontal="center" vertical="top" wrapText="1"/>
    </xf>
    <xf numFmtId="0" fontId="15" fillId="4" borderId="13" xfId="0" applyFont="1" applyFill="1" applyBorder="1" applyAlignment="1">
      <alignment vertical="top" wrapText="1"/>
    </xf>
    <xf numFmtId="0" fontId="15" fillId="0" borderId="1" xfId="0" applyFont="1" applyBorder="1" applyAlignment="1">
      <alignment vertical="top" wrapText="1"/>
    </xf>
    <xf numFmtId="164" fontId="15" fillId="0" borderId="1" xfId="0" applyNumberFormat="1" applyFont="1" applyBorder="1" applyAlignment="1">
      <alignment horizontal="center" vertical="top" wrapText="1"/>
    </xf>
    <xf numFmtId="165" fontId="15" fillId="4" borderId="76" xfId="0" applyNumberFormat="1" applyFont="1" applyFill="1" applyBorder="1" applyAlignment="1">
      <alignment vertical="top"/>
    </xf>
    <xf numFmtId="165" fontId="15" fillId="4" borderId="7" xfId="0" applyNumberFormat="1" applyFont="1" applyFill="1" applyBorder="1" applyAlignment="1">
      <alignment vertical="top" wrapText="1"/>
    </xf>
    <xf numFmtId="0" fontId="15" fillId="4" borderId="8" xfId="0" applyFont="1" applyFill="1" applyBorder="1" applyAlignment="1">
      <alignment vertical="top" wrapText="1"/>
    </xf>
    <xf numFmtId="0" fontId="15" fillId="4" borderId="7" xfId="0" applyFont="1" applyFill="1" applyBorder="1" applyAlignment="1">
      <alignment vertical="top" wrapText="1"/>
    </xf>
    <xf numFmtId="165" fontId="16" fillId="4" borderId="5" xfId="0" applyNumberFormat="1" applyFont="1" applyFill="1" applyBorder="1" applyAlignment="1">
      <alignment horizontal="center" vertical="top"/>
    </xf>
    <xf numFmtId="0" fontId="17" fillId="0" borderId="1" xfId="0" applyFont="1" applyBorder="1" applyAlignment="1">
      <alignment horizontal="left" vertical="top" wrapText="1"/>
    </xf>
    <xf numFmtId="0" fontId="15" fillId="2" borderId="20" xfId="0" applyFont="1" applyFill="1" applyBorder="1" applyAlignment="1">
      <alignment horizontal="center" vertical="top"/>
    </xf>
    <xf numFmtId="165" fontId="15" fillId="4" borderId="17" xfId="0" applyNumberFormat="1" applyFont="1" applyFill="1" applyBorder="1" applyAlignment="1">
      <alignment vertical="top"/>
    </xf>
    <xf numFmtId="165" fontId="15" fillId="4" borderId="71" xfId="0" applyNumberFormat="1" applyFont="1" applyFill="1" applyBorder="1" applyAlignment="1">
      <alignment vertical="top"/>
    </xf>
    <xf numFmtId="0" fontId="15" fillId="2" borderId="1" xfId="0" applyFont="1" applyFill="1" applyBorder="1" applyAlignment="1">
      <alignment horizontal="center" vertical="top" wrapText="1"/>
    </xf>
    <xf numFmtId="0" fontId="15" fillId="2" borderId="1" xfId="0" applyFont="1" applyFill="1" applyBorder="1" applyAlignment="1">
      <alignment horizontal="left" vertical="top" wrapText="1"/>
    </xf>
    <xf numFmtId="49" fontId="15" fillId="2" borderId="14" xfId="0" applyNumberFormat="1" applyFont="1" applyFill="1" applyBorder="1" applyAlignment="1">
      <alignment horizontal="left" vertical="top" wrapText="1"/>
    </xf>
    <xf numFmtId="0" fontId="15" fillId="2" borderId="22" xfId="0" applyFont="1" applyFill="1" applyBorder="1" applyAlignment="1">
      <alignment horizontal="center" vertical="top"/>
    </xf>
    <xf numFmtId="165" fontId="15" fillId="2" borderId="1" xfId="0" applyNumberFormat="1" applyFont="1" applyFill="1" applyBorder="1" applyAlignment="1">
      <alignment vertical="top"/>
    </xf>
    <xf numFmtId="165" fontId="15" fillId="2" borderId="71" xfId="0" applyNumberFormat="1" applyFont="1" applyFill="1" applyBorder="1" applyAlignment="1">
      <alignment vertical="top"/>
    </xf>
    <xf numFmtId="0" fontId="15" fillId="2" borderId="20" xfId="0" applyFont="1" applyFill="1" applyBorder="1" applyAlignment="1">
      <alignment horizontal="center" vertical="top" wrapText="1"/>
    </xf>
    <xf numFmtId="165" fontId="15" fillId="2" borderId="11" xfId="0" applyNumberFormat="1" applyFont="1" applyFill="1" applyBorder="1" applyAlignment="1">
      <alignment vertical="top"/>
    </xf>
    <xf numFmtId="49" fontId="15" fillId="2" borderId="25" xfId="0" applyNumberFormat="1" applyFont="1" applyFill="1" applyBorder="1" applyAlignment="1">
      <alignment horizontal="left" vertical="top" wrapText="1"/>
    </xf>
    <xf numFmtId="49" fontId="15" fillId="2" borderId="64" xfId="0" applyNumberFormat="1" applyFont="1" applyFill="1" applyBorder="1" applyAlignment="1">
      <alignment horizontal="left" vertical="top" wrapText="1"/>
    </xf>
    <xf numFmtId="0" fontId="15" fillId="2" borderId="22" xfId="0" applyFont="1" applyFill="1" applyBorder="1" applyAlignment="1">
      <alignment horizontal="center" vertical="top" wrapText="1"/>
    </xf>
    <xf numFmtId="165" fontId="15" fillId="2" borderId="10" xfId="0" applyNumberFormat="1" applyFont="1" applyFill="1" applyBorder="1" applyAlignment="1">
      <alignment vertical="top"/>
    </xf>
    <xf numFmtId="0" fontId="15" fillId="4" borderId="20" xfId="0" applyFont="1" applyFill="1" applyBorder="1" applyAlignment="1">
      <alignment vertical="top"/>
    </xf>
    <xf numFmtId="49" fontId="15" fillId="4" borderId="13" xfId="7" applyNumberFormat="1" applyFont="1" applyFill="1" applyBorder="1" applyAlignment="1">
      <alignment horizontal="left" vertical="top" wrapText="1"/>
    </xf>
    <xf numFmtId="49" fontId="15" fillId="4" borderId="1" xfId="7" applyNumberFormat="1" applyFont="1" applyFill="1" applyBorder="1" applyAlignment="1">
      <alignment horizontal="center" vertical="top" wrapText="1"/>
    </xf>
    <xf numFmtId="0" fontId="16" fillId="4" borderId="13" xfId="0" applyFont="1" applyFill="1" applyBorder="1" applyAlignment="1">
      <alignment horizontal="left" vertical="top" wrapText="1"/>
    </xf>
    <xf numFmtId="0" fontId="16" fillId="4" borderId="1" xfId="0" applyFont="1" applyFill="1" applyBorder="1" applyAlignment="1">
      <alignment horizontal="center" vertical="top" wrapText="1"/>
    </xf>
    <xf numFmtId="0" fontId="17" fillId="4" borderId="1" xfId="0" applyFont="1" applyFill="1" applyBorder="1" applyAlignment="1">
      <alignment horizontal="left" vertical="top" wrapText="1"/>
    </xf>
    <xf numFmtId="0" fontId="15" fillId="0" borderId="20" xfId="0" applyFont="1" applyBorder="1" applyAlignment="1">
      <alignment horizontal="center" vertical="top" wrapText="1"/>
    </xf>
    <xf numFmtId="165" fontId="15" fillId="4" borderId="62" xfId="0" applyNumberFormat="1" applyFont="1" applyFill="1" applyBorder="1" applyAlignment="1">
      <alignment vertical="top"/>
    </xf>
    <xf numFmtId="16" fontId="15" fillId="4" borderId="1" xfId="0" applyNumberFormat="1" applyFont="1" applyFill="1" applyBorder="1" applyAlignment="1">
      <alignment horizontal="center" vertical="top" wrapText="1"/>
    </xf>
    <xf numFmtId="0" fontId="15" fillId="2" borderId="20" xfId="0" applyFont="1" applyFill="1" applyBorder="1" applyAlignment="1">
      <alignment horizontal="left" vertical="top" wrapText="1"/>
    </xf>
    <xf numFmtId="49" fontId="15" fillId="0" borderId="8" xfId="0" applyNumberFormat="1" applyFont="1" applyBorder="1" applyAlignment="1">
      <alignment horizontal="left" vertical="top" wrapText="1"/>
    </xf>
    <xf numFmtId="0" fontId="15" fillId="0" borderId="13" xfId="0" applyFont="1" applyBorder="1" applyAlignment="1">
      <alignment vertical="top" wrapText="1"/>
    </xf>
    <xf numFmtId="0" fontId="15" fillId="4" borderId="12" xfId="0" applyFont="1" applyFill="1" applyBorder="1" applyAlignment="1">
      <alignment horizontal="left" vertical="top" wrapText="1"/>
    </xf>
    <xf numFmtId="0" fontId="15" fillId="4" borderId="8" xfId="0" applyFont="1" applyFill="1" applyBorder="1" applyAlignment="1">
      <alignment horizontal="center" vertical="top" wrapText="1"/>
    </xf>
    <xf numFmtId="0" fontId="15" fillId="4" borderId="8" xfId="0" applyFont="1" applyFill="1" applyBorder="1" applyAlignment="1">
      <alignment horizontal="left" vertical="top" wrapText="1"/>
    </xf>
    <xf numFmtId="49" fontId="15" fillId="0" borderId="8" xfId="0" applyNumberFormat="1" applyFont="1" applyBorder="1" applyAlignment="1">
      <alignment vertical="top" wrapText="1"/>
    </xf>
    <xf numFmtId="49" fontId="15" fillId="0" borderId="13" xfId="0" applyNumberFormat="1" applyFont="1" applyBorder="1" applyAlignment="1">
      <alignment horizontal="left" vertical="top" wrapText="1"/>
    </xf>
    <xf numFmtId="49" fontId="15" fillId="0" borderId="23" xfId="0" applyNumberFormat="1" applyFont="1" applyBorder="1" applyAlignment="1">
      <alignment vertical="top" wrapText="1"/>
    </xf>
    <xf numFmtId="49" fontId="15" fillId="4" borderId="1" xfId="0" applyNumberFormat="1" applyFont="1" applyFill="1" applyBorder="1" applyAlignment="1">
      <alignment horizontal="left" vertical="top" wrapText="1" shrinkToFit="1"/>
    </xf>
    <xf numFmtId="0" fontId="15" fillId="4" borderId="15" xfId="0" applyFont="1" applyFill="1" applyBorder="1" applyAlignment="1">
      <alignment horizontal="left" vertical="top" wrapText="1"/>
    </xf>
    <xf numFmtId="49" fontId="15" fillId="4" borderId="13" xfId="0" applyNumberFormat="1" applyFont="1" applyFill="1" applyBorder="1" applyAlignment="1">
      <alignment horizontal="left" vertical="top" wrapText="1" shrinkToFit="1"/>
    </xf>
    <xf numFmtId="49" fontId="16" fillId="4" borderId="13" xfId="0" applyNumberFormat="1" applyFont="1" applyFill="1" applyBorder="1" applyAlignment="1">
      <alignment vertical="top" wrapText="1"/>
    </xf>
    <xf numFmtId="49" fontId="16" fillId="4" borderId="1" xfId="0" applyNumberFormat="1" applyFont="1" applyFill="1" applyBorder="1" applyAlignment="1">
      <alignment horizontal="center" vertical="top" wrapText="1"/>
    </xf>
    <xf numFmtId="0" fontId="15" fillId="0" borderId="11" xfId="0" applyFont="1" applyBorder="1" applyAlignment="1">
      <alignment vertical="top" wrapText="1"/>
    </xf>
    <xf numFmtId="0" fontId="15" fillId="0" borderId="9" xfId="0" applyFont="1" applyBorder="1" applyAlignment="1">
      <alignment vertical="top"/>
    </xf>
    <xf numFmtId="0" fontId="15" fillId="0" borderId="18" xfId="0" applyFont="1" applyBorder="1" applyAlignment="1">
      <alignment vertical="top"/>
    </xf>
    <xf numFmtId="49" fontId="15" fillId="0" borderId="13" xfId="0" applyNumberFormat="1" applyFont="1" applyBorder="1" applyAlignment="1">
      <alignment vertical="top" wrapText="1"/>
    </xf>
    <xf numFmtId="165" fontId="15" fillId="4" borderId="61" xfId="0" applyNumberFormat="1" applyFont="1" applyFill="1" applyBorder="1" applyAlignment="1">
      <alignment vertical="top"/>
    </xf>
    <xf numFmtId="49" fontId="16" fillId="2" borderId="10" xfId="0" applyNumberFormat="1" applyFont="1" applyFill="1" applyBorder="1" applyAlignment="1">
      <alignment vertical="top" wrapText="1"/>
    </xf>
    <xf numFmtId="165" fontId="16" fillId="2" borderId="51" xfId="0" applyNumberFormat="1" applyFont="1" applyFill="1" applyBorder="1" applyAlignment="1">
      <alignment horizontal="center" vertical="top"/>
    </xf>
    <xf numFmtId="0" fontId="15" fillId="2" borderId="9" xfId="0" applyFont="1" applyFill="1" applyBorder="1" applyAlignment="1">
      <alignment horizontal="left" vertical="top" wrapText="1"/>
    </xf>
    <xf numFmtId="0" fontId="15" fillId="2" borderId="11" xfId="0" applyFont="1" applyFill="1" applyBorder="1" applyAlignment="1">
      <alignment horizontal="left" vertical="top" wrapText="1"/>
    </xf>
    <xf numFmtId="0" fontId="15" fillId="2" borderId="26" xfId="0" applyFont="1" applyFill="1" applyBorder="1" applyAlignment="1">
      <alignment horizontal="left" vertical="top" wrapText="1"/>
    </xf>
    <xf numFmtId="49" fontId="15" fillId="4" borderId="64" xfId="0" applyNumberFormat="1" applyFont="1" applyFill="1" applyBorder="1" applyAlignment="1">
      <alignment horizontal="left" vertical="top" wrapText="1"/>
    </xf>
    <xf numFmtId="0" fontId="15" fillId="4" borderId="71" xfId="0" applyFont="1" applyFill="1" applyBorder="1" applyAlignment="1">
      <alignment horizontal="left" vertical="top"/>
    </xf>
    <xf numFmtId="49" fontId="15" fillId="2" borderId="8" xfId="0" applyNumberFormat="1" applyFont="1" applyFill="1" applyBorder="1" applyAlignment="1">
      <alignment vertical="top" wrapText="1"/>
    </xf>
    <xf numFmtId="49" fontId="15" fillId="2" borderId="18" xfId="0" applyNumberFormat="1" applyFont="1" applyFill="1" applyBorder="1" applyAlignment="1">
      <alignment horizontal="left" vertical="top" wrapText="1"/>
    </xf>
    <xf numFmtId="165" fontId="15" fillId="4" borderId="21" xfId="0" applyNumberFormat="1" applyFont="1" applyFill="1" applyBorder="1" applyAlignment="1">
      <alignment vertical="top"/>
    </xf>
    <xf numFmtId="165" fontId="15" fillId="4" borderId="77" xfId="0" applyNumberFormat="1" applyFont="1" applyFill="1" applyBorder="1" applyAlignment="1">
      <alignment vertical="top"/>
    </xf>
    <xf numFmtId="49" fontId="15" fillId="2" borderId="11" xfId="0" applyNumberFormat="1" applyFont="1" applyFill="1" applyBorder="1" applyAlignment="1">
      <alignment horizontal="left" vertical="top" wrapText="1"/>
    </xf>
    <xf numFmtId="165" fontId="15" fillId="4" borderId="13" xfId="0" applyNumberFormat="1" applyFont="1" applyFill="1" applyBorder="1" applyAlignment="1">
      <alignment vertical="top"/>
    </xf>
    <xf numFmtId="49" fontId="15" fillId="4" borderId="13" xfId="0" applyNumberFormat="1" applyFont="1" applyFill="1" applyBorder="1" applyAlignment="1">
      <alignment vertical="top" wrapText="1"/>
    </xf>
    <xf numFmtId="0" fontId="15" fillId="4" borderId="9" xfId="0" applyFont="1" applyFill="1" applyBorder="1" applyAlignment="1">
      <alignment horizontal="left" vertical="top" wrapText="1"/>
    </xf>
    <xf numFmtId="165" fontId="16" fillId="2" borderId="52" xfId="0" applyNumberFormat="1" applyFont="1" applyFill="1" applyBorder="1" applyAlignment="1">
      <alignment horizontal="center" vertical="top"/>
    </xf>
    <xf numFmtId="49" fontId="16" fillId="0" borderId="3" xfId="0" applyNumberFormat="1" applyFont="1" applyBorder="1" applyAlignment="1">
      <alignment vertical="top" wrapText="1"/>
    </xf>
    <xf numFmtId="49" fontId="16" fillId="4" borderId="16" xfId="0" applyNumberFormat="1" applyFont="1" applyFill="1" applyBorder="1" applyAlignment="1">
      <alignment vertical="top" wrapText="1"/>
    </xf>
    <xf numFmtId="49" fontId="16" fillId="4" borderId="31" xfId="0" applyNumberFormat="1" applyFont="1" applyFill="1" applyBorder="1" applyAlignment="1">
      <alignment vertical="top" wrapText="1"/>
    </xf>
    <xf numFmtId="165" fontId="16" fillId="4" borderId="28" xfId="0" applyNumberFormat="1" applyFont="1" applyFill="1" applyBorder="1" applyAlignment="1">
      <alignment horizontal="center" vertical="top"/>
    </xf>
    <xf numFmtId="49" fontId="15" fillId="0" borderId="47" xfId="0" applyNumberFormat="1" applyFont="1" applyBorder="1" applyAlignment="1">
      <alignment horizontal="center" vertical="top" wrapText="1"/>
    </xf>
    <xf numFmtId="49" fontId="15" fillId="0" borderId="32" xfId="0" applyNumberFormat="1" applyFont="1" applyBorder="1" applyAlignment="1">
      <alignment horizontal="center" vertical="top" wrapText="1"/>
    </xf>
    <xf numFmtId="0" fontId="15" fillId="0" borderId="32" xfId="0" applyFont="1" applyBorder="1" applyAlignment="1">
      <alignment horizontal="left" vertical="top" wrapText="1"/>
    </xf>
    <xf numFmtId="49" fontId="16" fillId="0" borderId="32" xfId="0" applyNumberFormat="1" applyFont="1" applyBorder="1" applyAlignment="1">
      <alignment horizontal="left" vertical="top" wrapText="1"/>
    </xf>
    <xf numFmtId="49" fontId="16" fillId="0" borderId="32" xfId="0" applyNumberFormat="1" applyFont="1" applyBorder="1" applyAlignment="1">
      <alignment horizontal="center" vertical="top" wrapText="1"/>
    </xf>
    <xf numFmtId="168" fontId="15" fillId="2" borderId="32" xfId="0" applyNumberFormat="1" applyFont="1" applyFill="1" applyBorder="1" applyAlignment="1">
      <alignment horizontal="center" vertical="top"/>
    </xf>
    <xf numFmtId="0" fontId="15" fillId="0" borderId="0" xfId="0" applyFont="1" applyAlignment="1">
      <alignment horizontal="left" vertical="top" wrapText="1"/>
    </xf>
    <xf numFmtId="0" fontId="15" fillId="4" borderId="0" xfId="0" applyFont="1" applyFill="1" applyAlignment="1">
      <alignment vertical="top" wrapText="1"/>
    </xf>
    <xf numFmtId="49" fontId="15" fillId="4" borderId="0" xfId="0" applyNumberFormat="1" applyFont="1" applyFill="1" applyAlignment="1">
      <alignment horizontal="center" vertical="top" wrapText="1"/>
    </xf>
    <xf numFmtId="167" fontId="15" fillId="0" borderId="0" xfId="0" applyNumberFormat="1" applyFont="1" applyAlignment="1">
      <alignment horizontal="left" vertical="top" wrapText="1"/>
    </xf>
    <xf numFmtId="0" fontId="7" fillId="0" borderId="0" xfId="0" applyFont="1" applyAlignment="1">
      <alignment horizontal="left" vertical="top"/>
    </xf>
    <xf numFmtId="168" fontId="7" fillId="0" borderId="0" xfId="0" applyNumberFormat="1" applyFont="1" applyAlignment="1">
      <alignment horizontal="center" vertical="top"/>
    </xf>
    <xf numFmtId="168" fontId="7" fillId="0" borderId="1" xfId="0" applyNumberFormat="1" applyFont="1" applyBorder="1" applyAlignment="1">
      <alignment horizontal="center" vertical="top"/>
    </xf>
    <xf numFmtId="168" fontId="7" fillId="2" borderId="0" xfId="0" applyNumberFormat="1" applyFont="1" applyFill="1" applyAlignment="1">
      <alignment horizontal="center" vertical="top"/>
    </xf>
    <xf numFmtId="164" fontId="5" fillId="2" borderId="32" xfId="0" applyNumberFormat="1" applyFont="1" applyFill="1" applyBorder="1" applyAlignment="1">
      <alignment vertical="top" wrapText="1"/>
    </xf>
    <xf numFmtId="0" fontId="7" fillId="2" borderId="20" xfId="0" applyFont="1" applyFill="1" applyBorder="1" applyAlignment="1">
      <alignment horizontal="right" vertical="top" textRotation="90" wrapText="1"/>
    </xf>
    <xf numFmtId="1" fontId="5" fillId="2" borderId="7" xfId="2" applyNumberFormat="1" applyFont="1" applyFill="1" applyBorder="1" applyAlignment="1">
      <alignment horizontal="left" vertical="top" wrapText="1"/>
    </xf>
    <xf numFmtId="164" fontId="5" fillId="4" borderId="7" xfId="2" applyNumberFormat="1" applyFont="1" applyFill="1" applyBorder="1" applyAlignment="1">
      <alignment horizontal="center" vertical="top" wrapText="1"/>
    </xf>
    <xf numFmtId="0" fontId="7" fillId="2" borderId="22" xfId="0" applyFont="1" applyFill="1" applyBorder="1" applyAlignment="1">
      <alignment horizontal="right" vertical="top" textRotation="90" wrapText="1"/>
    </xf>
    <xf numFmtId="0" fontId="7" fillId="3" borderId="31" xfId="0" applyFont="1" applyFill="1" applyBorder="1" applyAlignment="1">
      <alignment vertical="top" wrapText="1"/>
    </xf>
    <xf numFmtId="1" fontId="5" fillId="2" borderId="13" xfId="2" applyNumberFormat="1" applyFont="1" applyFill="1" applyBorder="1" applyAlignment="1">
      <alignment horizontal="left" vertical="top" wrapText="1"/>
    </xf>
    <xf numFmtId="164" fontId="5" fillId="4" borderId="1" xfId="2" applyNumberFormat="1" applyFont="1" applyFill="1" applyBorder="1" applyAlignment="1">
      <alignment horizontal="center" vertical="top" wrapText="1"/>
    </xf>
    <xf numFmtId="0" fontId="5" fillId="4" borderId="9" xfId="0" applyFont="1" applyFill="1" applyBorder="1" applyAlignment="1">
      <alignment horizontal="left" vertical="top"/>
    </xf>
    <xf numFmtId="0" fontId="5" fillId="4" borderId="9" xfId="0" applyFont="1" applyFill="1" applyBorder="1" applyAlignment="1">
      <alignment horizontal="left" vertical="top" wrapText="1"/>
    </xf>
    <xf numFmtId="164" fontId="7" fillId="4" borderId="1" xfId="0" applyNumberFormat="1" applyFont="1" applyFill="1" applyBorder="1" applyAlignment="1">
      <alignment horizontal="left" vertical="top" wrapText="1"/>
    </xf>
    <xf numFmtId="49" fontId="5" fillId="11" borderId="1" xfId="9" applyNumberFormat="1" applyFont="1" applyFill="1" applyBorder="1" applyAlignment="1">
      <alignment horizontal="center" vertical="top" wrapText="1"/>
    </xf>
    <xf numFmtId="165" fontId="5" fillId="4" borderId="45" xfId="0" applyNumberFormat="1" applyFont="1" applyFill="1" applyBorder="1" applyAlignment="1">
      <alignment horizontal="center" vertical="top"/>
    </xf>
    <xf numFmtId="49" fontId="5" fillId="11" borderId="1" xfId="0" applyNumberFormat="1" applyFont="1" applyFill="1" applyBorder="1" applyAlignment="1">
      <alignment horizontal="center" vertical="top" wrapText="1"/>
    </xf>
    <xf numFmtId="49" fontId="5" fillId="2" borderId="8" xfId="0" applyNumberFormat="1" applyFont="1" applyFill="1" applyBorder="1" applyAlignment="1">
      <alignment horizontal="left" vertical="top" wrapText="1"/>
    </xf>
    <xf numFmtId="0" fontId="5" fillId="2" borderId="11" xfId="0" applyFont="1" applyFill="1" applyBorder="1" applyAlignment="1">
      <alignment horizontal="left" vertical="top"/>
    </xf>
    <xf numFmtId="165" fontId="5" fillId="2" borderId="15" xfId="0" applyNumberFormat="1" applyFont="1" applyFill="1" applyBorder="1" applyAlignment="1">
      <alignment horizontal="center" vertical="top"/>
    </xf>
    <xf numFmtId="165" fontId="5" fillId="0" borderId="9" xfId="0" applyNumberFormat="1" applyFont="1" applyBorder="1" applyAlignment="1">
      <alignment horizontal="center" vertical="top"/>
    </xf>
    <xf numFmtId="0" fontId="5" fillId="4" borderId="11" xfId="0" applyFont="1" applyFill="1" applyBorder="1" applyAlignment="1">
      <alignment horizontal="left" vertical="top"/>
    </xf>
    <xf numFmtId="49" fontId="5" fillId="2" borderId="21" xfId="0" applyNumberFormat="1" applyFont="1" applyFill="1" applyBorder="1" applyAlignment="1">
      <alignment horizontal="left" vertical="top" wrapText="1"/>
    </xf>
    <xf numFmtId="0" fontId="5" fillId="2" borderId="36" xfId="0" applyFont="1" applyFill="1" applyBorder="1" applyAlignment="1">
      <alignment horizontal="left" vertical="top"/>
    </xf>
    <xf numFmtId="165" fontId="5" fillId="4" borderId="36" xfId="0" applyNumberFormat="1" applyFont="1" applyFill="1" applyBorder="1" applyAlignment="1">
      <alignment horizontal="center" vertical="top"/>
    </xf>
    <xf numFmtId="165" fontId="5" fillId="0" borderId="18" xfId="0" applyNumberFormat="1" applyFont="1" applyBorder="1" applyAlignment="1">
      <alignment horizontal="center" vertical="top"/>
    </xf>
    <xf numFmtId="0" fontId="5" fillId="2" borderId="15" xfId="0" applyFont="1" applyFill="1" applyBorder="1" applyAlignment="1">
      <alignment horizontal="left" vertical="top"/>
    </xf>
    <xf numFmtId="49" fontId="5" fillId="2" borderId="13" xfId="0" applyNumberFormat="1" applyFont="1" applyFill="1" applyBorder="1" applyAlignment="1">
      <alignment horizontal="left" vertical="top" wrapText="1"/>
    </xf>
    <xf numFmtId="165" fontId="5" fillId="0" borderId="11" xfId="0" applyNumberFormat="1" applyFont="1" applyBorder="1" applyAlignment="1">
      <alignment horizontal="center" vertical="top"/>
    </xf>
    <xf numFmtId="165" fontId="5" fillId="2" borderId="1" xfId="0" applyNumberFormat="1" applyFont="1" applyFill="1" applyBorder="1" applyAlignment="1">
      <alignment horizontal="center" vertical="top"/>
    </xf>
    <xf numFmtId="165" fontId="5" fillId="2" borderId="7" xfId="0" applyNumberFormat="1" applyFont="1" applyFill="1" applyBorder="1" applyAlignment="1">
      <alignment horizontal="center" vertical="top"/>
    </xf>
    <xf numFmtId="165" fontId="7" fillId="2" borderId="3" xfId="0" applyNumberFormat="1" applyFont="1" applyFill="1" applyBorder="1" applyAlignment="1">
      <alignment horizontal="center" vertical="top"/>
    </xf>
    <xf numFmtId="49" fontId="5" fillId="0" borderId="21" xfId="0" applyNumberFormat="1" applyFont="1" applyBorder="1" applyAlignment="1">
      <alignment horizontal="left" vertical="top" wrapText="1"/>
    </xf>
    <xf numFmtId="0" fontId="5" fillId="0" borderId="18" xfId="0" applyFont="1" applyBorder="1" applyAlignment="1">
      <alignment horizontal="left" vertical="top"/>
    </xf>
    <xf numFmtId="165" fontId="5" fillId="0" borderId="1" xfId="0" applyNumberFormat="1" applyFont="1" applyBorder="1" applyAlignment="1">
      <alignment horizontal="center" vertical="top"/>
    </xf>
    <xf numFmtId="165" fontId="5" fillId="0" borderId="15" xfId="0" applyNumberFormat="1" applyFont="1" applyBorder="1" applyAlignment="1">
      <alignment horizontal="center" vertical="top"/>
    </xf>
    <xf numFmtId="167" fontId="5" fillId="2" borderId="1" xfId="0" applyNumberFormat="1" applyFont="1" applyFill="1" applyBorder="1" applyAlignment="1">
      <alignment horizontal="left" vertical="top" wrapText="1"/>
    </xf>
    <xf numFmtId="0" fontId="5" fillId="0" borderId="9" xfId="0" applyFont="1" applyBorder="1" applyAlignment="1">
      <alignment horizontal="left" vertical="top"/>
    </xf>
    <xf numFmtId="165" fontId="5" fillId="0" borderId="7" xfId="0" applyNumberFormat="1" applyFont="1" applyBorder="1" applyAlignment="1">
      <alignment horizontal="center" vertical="top"/>
    </xf>
    <xf numFmtId="165" fontId="5" fillId="0" borderId="20" xfId="0" applyNumberFormat="1" applyFont="1" applyBorder="1" applyAlignment="1">
      <alignment horizontal="center" vertical="top"/>
    </xf>
    <xf numFmtId="1" fontId="5" fillId="4" borderId="1" xfId="2" applyNumberFormat="1" applyFont="1" applyFill="1" applyBorder="1" applyAlignment="1">
      <alignment horizontal="center" vertical="top" wrapText="1"/>
    </xf>
    <xf numFmtId="167" fontId="7" fillId="2" borderId="1" xfId="0" applyNumberFormat="1" applyFont="1" applyFill="1" applyBorder="1" applyAlignment="1">
      <alignment horizontal="left" vertical="top" wrapText="1"/>
    </xf>
    <xf numFmtId="0" fontId="5" fillId="2" borderId="20" xfId="0" applyFont="1" applyFill="1" applyBorder="1" applyAlignment="1">
      <alignment horizontal="left" vertical="top"/>
    </xf>
    <xf numFmtId="165" fontId="5" fillId="2" borderId="20" xfId="0" applyNumberFormat="1" applyFont="1" applyFill="1" applyBorder="1" applyAlignment="1">
      <alignment horizontal="center" vertical="top"/>
    </xf>
    <xf numFmtId="1" fontId="5" fillId="2" borderId="1" xfId="2" applyNumberFormat="1" applyFont="1" applyFill="1" applyBorder="1" applyAlignment="1">
      <alignment horizontal="left" vertical="top" wrapText="1"/>
    </xf>
    <xf numFmtId="167" fontId="7" fillId="4" borderId="1" xfId="0" applyNumberFormat="1" applyFont="1" applyFill="1" applyBorder="1" applyAlignment="1">
      <alignment horizontal="left" vertical="top" wrapText="1"/>
    </xf>
    <xf numFmtId="49" fontId="7" fillId="2" borderId="15" xfId="0" applyNumberFormat="1" applyFont="1" applyFill="1" applyBorder="1" applyAlignment="1">
      <alignment horizontal="right" vertical="top" textRotation="90" wrapText="1"/>
    </xf>
    <xf numFmtId="49" fontId="7" fillId="4" borderId="51" xfId="0" applyNumberFormat="1" applyFont="1" applyFill="1" applyBorder="1" applyAlignment="1">
      <alignment horizontal="right" vertical="top" wrapText="1"/>
    </xf>
    <xf numFmtId="49" fontId="7" fillId="2" borderId="53" xfId="0" applyNumberFormat="1" applyFont="1" applyFill="1" applyBorder="1" applyAlignment="1">
      <alignment horizontal="center" vertical="top" wrapText="1"/>
    </xf>
    <xf numFmtId="49" fontId="7" fillId="2" borderId="53" xfId="0" applyNumberFormat="1" applyFont="1" applyFill="1" applyBorder="1" applyAlignment="1">
      <alignment horizontal="left" vertical="top" wrapText="1"/>
    </xf>
    <xf numFmtId="0" fontId="7" fillId="2" borderId="15" xfId="0" applyFont="1" applyFill="1" applyBorder="1" applyAlignment="1">
      <alignment horizontal="right" vertical="top" textRotation="90" wrapText="1"/>
    </xf>
    <xf numFmtId="168" fontId="7" fillId="3" borderId="16" xfId="0" applyNumberFormat="1" applyFont="1" applyFill="1" applyBorder="1" applyAlignment="1">
      <alignment horizontal="center" vertical="top" wrapText="1"/>
    </xf>
    <xf numFmtId="49" fontId="5" fillId="0" borderId="8" xfId="0" applyNumberFormat="1" applyFont="1" applyBorder="1" applyAlignment="1">
      <alignment horizontal="center" vertical="top" wrapText="1"/>
    </xf>
    <xf numFmtId="0" fontId="5" fillId="2" borderId="18" xfId="0" applyFont="1" applyFill="1" applyBorder="1" applyAlignment="1">
      <alignment horizontal="left" vertical="top"/>
    </xf>
    <xf numFmtId="167" fontId="5" fillId="4" borderId="45" xfId="0" applyNumberFormat="1" applyFont="1" applyFill="1" applyBorder="1" applyAlignment="1">
      <alignment horizontal="center" vertical="top"/>
    </xf>
    <xf numFmtId="0" fontId="5" fillId="2" borderId="9" xfId="0" applyFont="1" applyFill="1" applyBorder="1" applyAlignment="1">
      <alignment horizontal="left" vertical="top"/>
    </xf>
    <xf numFmtId="167" fontId="5" fillId="4" borderId="41" xfId="0" applyNumberFormat="1" applyFont="1" applyFill="1" applyBorder="1" applyAlignment="1">
      <alignment horizontal="center" vertical="top"/>
    </xf>
    <xf numFmtId="167" fontId="5" fillId="0" borderId="29" xfId="0" applyNumberFormat="1" applyFont="1" applyBorder="1" applyAlignment="1">
      <alignment horizontal="center" vertical="top"/>
    </xf>
    <xf numFmtId="164" fontId="7" fillId="2" borderId="1" xfId="0" applyNumberFormat="1" applyFont="1" applyFill="1" applyBorder="1" applyAlignment="1">
      <alignment horizontal="left" vertical="top" wrapText="1"/>
    </xf>
    <xf numFmtId="0" fontId="5" fillId="4" borderId="18" xfId="0" applyFont="1" applyFill="1" applyBorder="1" applyAlignment="1">
      <alignment horizontal="left" vertical="top" wrapText="1"/>
    </xf>
    <xf numFmtId="0" fontId="5" fillId="2" borderId="1" xfId="0" applyFont="1" applyFill="1" applyBorder="1" applyAlignment="1">
      <alignment horizontal="center" vertical="top" wrapText="1"/>
    </xf>
    <xf numFmtId="167" fontId="5" fillId="4" borderId="1" xfId="0" applyNumberFormat="1" applyFont="1" applyFill="1" applyBorder="1" applyAlignment="1">
      <alignment horizontal="center" vertical="top"/>
    </xf>
    <xf numFmtId="167" fontId="5" fillId="4" borderId="13" xfId="0" applyNumberFormat="1" applyFont="1" applyFill="1" applyBorder="1" applyAlignment="1">
      <alignment horizontal="center" vertical="top"/>
    </xf>
    <xf numFmtId="167" fontId="5" fillId="4" borderId="7" xfId="0" applyNumberFormat="1" applyFont="1" applyFill="1" applyBorder="1" applyAlignment="1">
      <alignment vertical="top" wrapText="1"/>
    </xf>
    <xf numFmtId="0" fontId="5" fillId="0" borderId="11" xfId="0" applyFont="1" applyBorder="1" applyAlignment="1">
      <alignment horizontal="left" vertical="top"/>
    </xf>
    <xf numFmtId="165" fontId="5" fillId="0" borderId="8" xfId="0" applyNumberFormat="1" applyFont="1" applyBorder="1" applyAlignment="1">
      <alignment horizontal="center" vertical="top"/>
    </xf>
    <xf numFmtId="0" fontId="5" fillId="0" borderId="26" xfId="0" applyFont="1" applyBorder="1" applyAlignment="1">
      <alignment horizontal="left" vertical="top"/>
    </xf>
    <xf numFmtId="165" fontId="5" fillId="0" borderId="13" xfId="0" applyNumberFormat="1" applyFont="1" applyBorder="1" applyAlignment="1">
      <alignment horizontal="center" vertical="top"/>
    </xf>
    <xf numFmtId="0" fontId="5" fillId="4" borderId="24" xfId="0" applyFont="1" applyFill="1" applyBorder="1" applyAlignment="1">
      <alignment horizontal="left" vertical="top"/>
    </xf>
    <xf numFmtId="165" fontId="5" fillId="4" borderId="38" xfId="0" applyNumberFormat="1" applyFont="1" applyFill="1" applyBorder="1" applyAlignment="1">
      <alignment horizontal="center" vertical="top"/>
    </xf>
    <xf numFmtId="165" fontId="5" fillId="4" borderId="39" xfId="0" applyNumberFormat="1" applyFont="1" applyFill="1" applyBorder="1" applyAlignment="1">
      <alignment horizontal="center" vertical="top"/>
    </xf>
    <xf numFmtId="165" fontId="5" fillId="4" borderId="0" xfId="0" applyNumberFormat="1" applyFont="1" applyFill="1" applyAlignment="1">
      <alignment horizontal="center" vertical="top"/>
    </xf>
    <xf numFmtId="165" fontId="5" fillId="2" borderId="36" xfId="0" applyNumberFormat="1" applyFont="1" applyFill="1" applyBorder="1" applyAlignment="1">
      <alignment horizontal="center" vertical="top"/>
    </xf>
    <xf numFmtId="165" fontId="5" fillId="2" borderId="12" xfId="0" applyNumberFormat="1" applyFont="1" applyFill="1" applyBorder="1" applyAlignment="1">
      <alignment horizontal="center" vertical="top"/>
    </xf>
    <xf numFmtId="49" fontId="5" fillId="4" borderId="66" xfId="0" applyNumberFormat="1" applyFont="1" applyFill="1" applyBorder="1" applyAlignment="1">
      <alignment horizontal="left" vertical="top" wrapText="1"/>
    </xf>
    <xf numFmtId="165" fontId="5" fillId="4" borderId="76" xfId="0" applyNumberFormat="1" applyFont="1" applyFill="1" applyBorder="1" applyAlignment="1">
      <alignment horizontal="center" vertical="top"/>
    </xf>
    <xf numFmtId="165" fontId="5" fillId="4" borderId="65" xfId="0" applyNumberFormat="1" applyFont="1" applyFill="1" applyBorder="1" applyAlignment="1">
      <alignment horizontal="center" vertical="top"/>
    </xf>
    <xf numFmtId="49" fontId="7" fillId="0" borderId="15" xfId="0" applyNumberFormat="1" applyFont="1" applyBorder="1" applyAlignment="1">
      <alignment horizontal="right" vertical="top" textRotation="90" wrapText="1"/>
    </xf>
    <xf numFmtId="49" fontId="7" fillId="0" borderId="53" xfId="0" applyNumberFormat="1" applyFont="1" applyBorder="1" applyAlignment="1">
      <alignment horizontal="left" vertical="top" wrapText="1"/>
    </xf>
    <xf numFmtId="49" fontId="7" fillId="0" borderId="54" xfId="0" applyNumberFormat="1" applyFont="1" applyBorder="1" applyAlignment="1">
      <alignment horizontal="left" vertical="top" wrapText="1"/>
    </xf>
    <xf numFmtId="165" fontId="5" fillId="2" borderId="42" xfId="0" applyNumberFormat="1" applyFont="1" applyFill="1" applyBorder="1" applyAlignment="1">
      <alignment horizontal="center" vertical="top"/>
    </xf>
    <xf numFmtId="165" fontId="5" fillId="2" borderId="13" xfId="0" applyNumberFormat="1" applyFont="1" applyFill="1" applyBorder="1" applyAlignment="1">
      <alignment horizontal="center" vertical="top"/>
    </xf>
    <xf numFmtId="165" fontId="5" fillId="0" borderId="61" xfId="0" applyNumberFormat="1" applyFont="1" applyBorder="1" applyAlignment="1">
      <alignment horizontal="center" vertical="top"/>
    </xf>
    <xf numFmtId="165" fontId="5" fillId="2" borderId="2" xfId="0" applyNumberFormat="1" applyFont="1" applyFill="1" applyBorder="1" applyAlignment="1">
      <alignment horizontal="center" vertical="top"/>
    </xf>
    <xf numFmtId="1" fontId="5" fillId="4" borderId="7" xfId="2" applyNumberFormat="1" applyFont="1" applyFill="1" applyBorder="1" applyAlignment="1">
      <alignment horizontal="left" vertical="top" wrapText="1"/>
    </xf>
    <xf numFmtId="49" fontId="5" fillId="2" borderId="8" xfId="0" applyNumberFormat="1" applyFont="1" applyFill="1" applyBorder="1" applyAlignment="1">
      <alignment horizontal="center" vertical="top" wrapText="1"/>
    </xf>
    <xf numFmtId="165" fontId="14" fillId="4" borderId="7" xfId="0" applyNumberFormat="1" applyFont="1" applyFill="1" applyBorder="1" applyAlignment="1">
      <alignment horizontal="center" vertical="top"/>
    </xf>
    <xf numFmtId="165" fontId="5" fillId="2" borderId="8" xfId="0" applyNumberFormat="1" applyFont="1" applyFill="1" applyBorder="1" applyAlignment="1">
      <alignment horizontal="center" vertical="top"/>
    </xf>
    <xf numFmtId="0" fontId="5" fillId="12" borderId="1" xfId="0" applyFont="1" applyFill="1" applyBorder="1" applyAlignment="1">
      <alignment vertical="top" wrapText="1"/>
    </xf>
    <xf numFmtId="0" fontId="5" fillId="12" borderId="7" xfId="0" applyFont="1" applyFill="1" applyBorder="1" applyAlignment="1">
      <alignment vertical="top" wrapText="1"/>
    </xf>
    <xf numFmtId="49" fontId="5" fillId="2" borderId="0" xfId="0" applyNumberFormat="1" applyFont="1" applyFill="1" applyAlignment="1">
      <alignment horizontal="left" vertical="top" wrapText="1"/>
    </xf>
    <xf numFmtId="0" fontId="5" fillId="2" borderId="68" xfId="0" applyFont="1" applyFill="1" applyBorder="1" applyAlignment="1">
      <alignment horizontal="left" vertical="top"/>
    </xf>
    <xf numFmtId="165" fontId="5" fillId="4" borderId="67" xfId="0" applyNumberFormat="1" applyFont="1" applyFill="1" applyBorder="1" applyAlignment="1">
      <alignment horizontal="center" vertical="top"/>
    </xf>
    <xf numFmtId="165" fontId="5" fillId="2" borderId="25" xfId="0" applyNumberFormat="1" applyFont="1" applyFill="1" applyBorder="1" applyAlignment="1">
      <alignment horizontal="center" vertical="top"/>
    </xf>
    <xf numFmtId="165" fontId="5" fillId="0" borderId="0" xfId="0" applyNumberFormat="1" applyFont="1" applyAlignment="1">
      <alignment horizontal="center" vertical="top"/>
    </xf>
    <xf numFmtId="165" fontId="5" fillId="2" borderId="41" xfId="0" applyNumberFormat="1" applyFont="1" applyFill="1" applyBorder="1" applyAlignment="1">
      <alignment horizontal="center" vertical="top"/>
    </xf>
    <xf numFmtId="165" fontId="5" fillId="2" borderId="9" xfId="0" applyNumberFormat="1" applyFont="1" applyFill="1" applyBorder="1" applyAlignment="1">
      <alignment horizontal="center" vertical="top"/>
    </xf>
    <xf numFmtId="49" fontId="5" fillId="2" borderId="25" xfId="0" applyNumberFormat="1" applyFont="1" applyFill="1" applyBorder="1" applyAlignment="1">
      <alignment horizontal="left" vertical="top" wrapText="1"/>
    </xf>
    <xf numFmtId="165" fontId="5" fillId="2" borderId="11" xfId="0" applyNumberFormat="1" applyFont="1" applyFill="1" applyBorder="1" applyAlignment="1">
      <alignment horizontal="center" vertical="top"/>
    </xf>
    <xf numFmtId="165" fontId="7" fillId="2" borderId="60" xfId="0" applyNumberFormat="1" applyFont="1" applyFill="1" applyBorder="1" applyAlignment="1">
      <alignment horizontal="center" vertical="top"/>
    </xf>
    <xf numFmtId="165" fontId="7" fillId="2" borderId="59" xfId="0" applyNumberFormat="1" applyFont="1" applyFill="1" applyBorder="1" applyAlignment="1">
      <alignment horizontal="center" vertical="top"/>
    </xf>
    <xf numFmtId="0" fontId="5" fillId="2" borderId="72" xfId="0" applyFont="1" applyFill="1" applyBorder="1" applyAlignment="1">
      <alignment horizontal="left" vertical="top"/>
    </xf>
    <xf numFmtId="165" fontId="5" fillId="2" borderId="18" xfId="0" applyNumberFormat="1" applyFont="1" applyFill="1" applyBorder="1" applyAlignment="1">
      <alignment horizontal="center" vertical="top"/>
    </xf>
    <xf numFmtId="1" fontId="5" fillId="4" borderId="1" xfId="0" applyNumberFormat="1" applyFont="1" applyFill="1" applyBorder="1" applyAlignment="1">
      <alignment horizontal="center" vertical="top" wrapText="1"/>
    </xf>
    <xf numFmtId="49" fontId="5" fillId="4" borderId="64" xfId="0" applyNumberFormat="1" applyFont="1" applyFill="1" applyBorder="1" applyAlignment="1">
      <alignment horizontal="left" vertical="top" wrapText="1"/>
    </xf>
    <xf numFmtId="165" fontId="5" fillId="0" borderId="45" xfId="0" applyNumberFormat="1" applyFont="1" applyBorder="1" applyAlignment="1">
      <alignment horizontal="center" vertical="top"/>
    </xf>
    <xf numFmtId="165" fontId="5" fillId="0" borderId="12" xfId="0" applyNumberFormat="1" applyFont="1" applyBorder="1" applyAlignment="1">
      <alignment horizontal="center" vertical="top"/>
    </xf>
    <xf numFmtId="49" fontId="5" fillId="0" borderId="64" xfId="0" applyNumberFormat="1" applyFont="1" applyBorder="1" applyAlignment="1">
      <alignment horizontal="left" vertical="top" wrapText="1"/>
    </xf>
    <xf numFmtId="0" fontId="5" fillId="0" borderId="24" xfId="0" applyFont="1" applyBorder="1" applyAlignment="1">
      <alignment horizontal="left" vertical="top"/>
    </xf>
    <xf numFmtId="165" fontId="5" fillId="0" borderId="76" xfId="0" applyNumberFormat="1" applyFont="1" applyBorder="1" applyAlignment="1">
      <alignment horizontal="center" vertical="top"/>
    </xf>
    <xf numFmtId="165" fontId="5" fillId="0" borderId="38" xfId="0" applyNumberFormat="1" applyFont="1" applyBorder="1" applyAlignment="1">
      <alignment horizontal="center" vertical="top"/>
    </xf>
    <xf numFmtId="165" fontId="5" fillId="0" borderId="68" xfId="0" applyNumberFormat="1" applyFont="1" applyBorder="1" applyAlignment="1">
      <alignment horizontal="center" vertical="top"/>
    </xf>
    <xf numFmtId="49" fontId="5" fillId="2" borderId="17" xfId="0" applyNumberFormat="1" applyFont="1" applyFill="1" applyBorder="1" applyAlignment="1">
      <alignment vertical="top" wrapText="1"/>
    </xf>
    <xf numFmtId="49" fontId="5" fillId="2" borderId="7" xfId="0" applyNumberFormat="1" applyFont="1" applyFill="1" applyBorder="1" applyAlignment="1">
      <alignment vertical="top" wrapText="1"/>
    </xf>
    <xf numFmtId="49" fontId="7" fillId="0" borderId="6" xfId="0" applyNumberFormat="1" applyFont="1" applyBorder="1" applyAlignment="1">
      <alignment horizontal="center" vertical="top" wrapText="1"/>
    </xf>
    <xf numFmtId="49" fontId="7" fillId="0" borderId="7" xfId="0" applyNumberFormat="1" applyFont="1" applyBorder="1" applyAlignment="1">
      <alignment horizontal="center" vertical="top" wrapText="1"/>
    </xf>
    <xf numFmtId="49" fontId="7" fillId="2" borderId="20" xfId="0" applyNumberFormat="1" applyFont="1" applyFill="1" applyBorder="1" applyAlignment="1">
      <alignment horizontal="right" vertical="top" textRotation="90" wrapText="1"/>
    </xf>
    <xf numFmtId="49" fontId="7" fillId="2" borderId="16" xfId="0" applyNumberFormat="1" applyFont="1" applyFill="1" applyBorder="1" applyAlignment="1">
      <alignment horizontal="center" vertical="top" wrapText="1"/>
    </xf>
    <xf numFmtId="165" fontId="7" fillId="2" borderId="67" xfId="0" applyNumberFormat="1" applyFont="1" applyFill="1" applyBorder="1" applyAlignment="1">
      <alignment horizontal="center" vertical="top"/>
    </xf>
    <xf numFmtId="168" fontId="7" fillId="3" borderId="31" xfId="0" applyNumberFormat="1" applyFont="1" applyFill="1" applyBorder="1" applyAlignment="1">
      <alignment horizontal="center" vertical="top" wrapText="1"/>
    </xf>
    <xf numFmtId="49" fontId="5" fillId="4" borderId="2" xfId="0" applyNumberFormat="1" applyFont="1" applyFill="1" applyBorder="1" applyAlignment="1">
      <alignment vertical="top" wrapText="1"/>
    </xf>
    <xf numFmtId="49" fontId="18" fillId="4" borderId="1" xfId="0" applyNumberFormat="1" applyFont="1" applyFill="1" applyBorder="1" applyAlignment="1">
      <alignment horizontal="center" vertical="top" wrapText="1"/>
    </xf>
    <xf numFmtId="165" fontId="5" fillId="4" borderId="24" xfId="0" applyNumberFormat="1" applyFont="1" applyFill="1" applyBorder="1" applyAlignment="1">
      <alignment horizontal="center" vertical="top"/>
    </xf>
    <xf numFmtId="165" fontId="5" fillId="0" borderId="41" xfId="0" applyNumberFormat="1" applyFont="1" applyBorder="1" applyAlignment="1">
      <alignment horizontal="center" vertical="top"/>
    </xf>
    <xf numFmtId="49" fontId="5" fillId="4" borderId="20" xfId="0" applyNumberFormat="1" applyFont="1" applyFill="1" applyBorder="1" applyAlignment="1">
      <alignment vertical="top" wrapText="1"/>
    </xf>
    <xf numFmtId="165" fontId="7" fillId="2" borderId="5" xfId="0" applyNumberFormat="1" applyFont="1" applyFill="1" applyBorder="1" applyAlignment="1">
      <alignment horizontal="center" vertical="top"/>
    </xf>
    <xf numFmtId="164" fontId="7" fillId="2" borderId="13" xfId="0" applyNumberFormat="1" applyFont="1" applyFill="1" applyBorder="1" applyAlignment="1">
      <alignment horizontal="left" vertical="top" wrapText="1"/>
    </xf>
    <xf numFmtId="167" fontId="5" fillId="4" borderId="6" xfId="0" applyNumberFormat="1" applyFont="1" applyFill="1" applyBorder="1" applyAlignment="1">
      <alignment horizontal="center" vertical="top"/>
    </xf>
    <xf numFmtId="167" fontId="5" fillId="4" borderId="7" xfId="0" applyNumberFormat="1" applyFont="1" applyFill="1" applyBorder="1" applyAlignment="1">
      <alignment horizontal="center" vertical="top"/>
    </xf>
    <xf numFmtId="167" fontId="5" fillId="4" borderId="9" xfId="0" applyNumberFormat="1" applyFont="1" applyFill="1" applyBorder="1" applyAlignment="1">
      <alignment horizontal="center" vertical="top"/>
    </xf>
    <xf numFmtId="167" fontId="5" fillId="4" borderId="5" xfId="0" applyNumberFormat="1" applyFont="1" applyFill="1" applyBorder="1" applyAlignment="1">
      <alignment horizontal="center" vertical="top"/>
    </xf>
    <xf numFmtId="165" fontId="7" fillId="2" borderId="43" xfId="0" applyNumberFormat="1" applyFont="1" applyFill="1" applyBorder="1" applyAlignment="1">
      <alignment horizontal="center" vertical="top"/>
    </xf>
    <xf numFmtId="167" fontId="7" fillId="2" borderId="13" xfId="0" applyNumberFormat="1" applyFont="1" applyFill="1" applyBorder="1" applyAlignment="1">
      <alignment horizontal="left" vertical="top" wrapText="1"/>
    </xf>
    <xf numFmtId="165" fontId="7" fillId="2" borderId="5" xfId="0" applyNumberFormat="1" applyFont="1" applyFill="1" applyBorder="1" applyAlignment="1">
      <alignment vertical="top"/>
    </xf>
    <xf numFmtId="0" fontId="7" fillId="4" borderId="16" xfId="0" applyFont="1" applyFill="1" applyBorder="1" applyAlignment="1">
      <alignment horizontal="right" vertical="top"/>
    </xf>
    <xf numFmtId="0" fontId="7" fillId="4" borderId="60" xfId="0" applyFont="1" applyFill="1" applyBorder="1" applyAlignment="1">
      <alignment vertical="top"/>
    </xf>
    <xf numFmtId="0" fontId="7" fillId="4" borderId="16" xfId="0" applyFont="1" applyFill="1" applyBorder="1" applyAlignment="1">
      <alignment horizontal="center" vertical="top"/>
    </xf>
    <xf numFmtId="165" fontId="7" fillId="4" borderId="48" xfId="0" applyNumberFormat="1" applyFont="1" applyFill="1" applyBorder="1" applyAlignment="1">
      <alignment horizontal="center" vertical="top"/>
    </xf>
    <xf numFmtId="165" fontId="7" fillId="4" borderId="48" xfId="0" applyNumberFormat="1" applyFont="1" applyFill="1" applyBorder="1" applyAlignment="1">
      <alignment vertical="top"/>
    </xf>
    <xf numFmtId="164" fontId="7" fillId="4" borderId="13" xfId="0" applyNumberFormat="1" applyFont="1" applyFill="1" applyBorder="1" applyAlignment="1">
      <alignment horizontal="left" vertical="top" wrapText="1"/>
    </xf>
    <xf numFmtId="0" fontId="7" fillId="4" borderId="0" xfId="0" applyFont="1" applyFill="1" applyAlignment="1">
      <alignment horizontal="center" vertical="top"/>
    </xf>
    <xf numFmtId="165" fontId="7" fillId="4" borderId="0" xfId="0" applyNumberFormat="1" applyFont="1" applyFill="1" applyAlignment="1">
      <alignment vertical="top"/>
    </xf>
    <xf numFmtId="164" fontId="7" fillId="2" borderId="0" xfId="0" applyNumberFormat="1" applyFont="1" applyFill="1" applyAlignment="1">
      <alignment horizontal="left" vertical="top" wrapText="1"/>
    </xf>
    <xf numFmtId="164" fontId="5" fillId="2" borderId="0" xfId="0" applyNumberFormat="1" applyFont="1" applyFill="1" applyAlignment="1">
      <alignment horizontal="left" vertical="top" wrapText="1"/>
    </xf>
    <xf numFmtId="0" fontId="5" fillId="0" borderId="0" xfId="0" applyFont="1" applyAlignment="1">
      <alignment horizontal="center" vertical="top"/>
    </xf>
    <xf numFmtId="0" fontId="5" fillId="0" borderId="0" xfId="0" applyFont="1" applyAlignment="1">
      <alignment horizontal="left" vertical="top"/>
    </xf>
    <xf numFmtId="166" fontId="5" fillId="0" borderId="0" xfId="0" applyNumberFormat="1" applyFont="1" applyAlignment="1">
      <alignment vertical="top" wrapText="1"/>
    </xf>
    <xf numFmtId="165" fontId="5" fillId="0" borderId="0" xfId="0" applyNumberFormat="1" applyFont="1" applyAlignment="1">
      <alignment vertical="top"/>
    </xf>
    <xf numFmtId="0" fontId="5" fillId="2" borderId="20" xfId="0" applyFont="1" applyFill="1" applyBorder="1" applyAlignment="1">
      <alignment horizontal="center" vertical="top" textRotation="90" wrapText="1"/>
    </xf>
    <xf numFmtId="165" fontId="7" fillId="5" borderId="0" xfId="0" applyNumberFormat="1" applyFont="1" applyFill="1" applyAlignment="1">
      <alignment vertical="top" wrapText="1"/>
    </xf>
    <xf numFmtId="0" fontId="7" fillId="4" borderId="7" xfId="0" applyFont="1" applyFill="1" applyBorder="1" applyAlignment="1">
      <alignment horizontal="left" vertical="top" wrapText="1"/>
    </xf>
    <xf numFmtId="0" fontId="5" fillId="2" borderId="15" xfId="0" applyFont="1" applyFill="1" applyBorder="1" applyAlignment="1">
      <alignment horizontal="center" vertical="top" textRotation="90" wrapText="1"/>
    </xf>
    <xf numFmtId="165" fontId="7" fillId="3" borderId="74" xfId="0" applyNumberFormat="1" applyFont="1" applyFill="1" applyBorder="1" applyAlignment="1">
      <alignment vertical="top" wrapText="1"/>
    </xf>
    <xf numFmtId="165" fontId="5" fillId="4" borderId="45" xfId="8" applyNumberFormat="1" applyFont="1" applyFill="1" applyBorder="1" applyAlignment="1">
      <alignment vertical="top"/>
    </xf>
    <xf numFmtId="165" fontId="5" fillId="2" borderId="12" xfId="8" applyNumberFormat="1" applyFont="1" applyFill="1" applyBorder="1" applyAlignment="1">
      <alignment vertical="top"/>
    </xf>
    <xf numFmtId="0" fontId="5" fillId="4" borderId="1" xfId="10" applyFont="1" applyFill="1" applyBorder="1" applyAlignment="1">
      <alignment horizontal="center" vertical="top"/>
    </xf>
    <xf numFmtId="165" fontId="5" fillId="4" borderId="29" xfId="8" applyNumberFormat="1" applyFont="1" applyFill="1" applyBorder="1" applyAlignment="1">
      <alignment vertical="top"/>
    </xf>
    <xf numFmtId="165" fontId="5" fillId="2" borderId="15" xfId="8" applyNumberFormat="1" applyFont="1" applyFill="1" applyBorder="1" applyAlignment="1">
      <alignment vertical="top"/>
    </xf>
    <xf numFmtId="165" fontId="7" fillId="4" borderId="3" xfId="0" applyNumberFormat="1" applyFont="1" applyFill="1" applyBorder="1" applyAlignment="1">
      <alignment vertical="top"/>
    </xf>
    <xf numFmtId="165" fontId="7" fillId="4" borderId="5" xfId="0" applyNumberFormat="1" applyFont="1" applyFill="1" applyBorder="1" applyAlignment="1">
      <alignment vertical="top"/>
    </xf>
    <xf numFmtId="165" fontId="5" fillId="4" borderId="45" xfId="0" applyNumberFormat="1" applyFont="1" applyFill="1" applyBorder="1" applyAlignment="1">
      <alignment vertical="top"/>
    </xf>
    <xf numFmtId="165" fontId="5" fillId="2" borderId="20" xfId="0" applyNumberFormat="1" applyFont="1" applyFill="1" applyBorder="1" applyAlignment="1">
      <alignment vertical="top"/>
    </xf>
    <xf numFmtId="165" fontId="5" fillId="2" borderId="9" xfId="0" applyNumberFormat="1" applyFont="1" applyFill="1" applyBorder="1" applyAlignment="1">
      <alignment vertical="top"/>
    </xf>
    <xf numFmtId="167" fontId="5" fillId="4" borderId="13" xfId="10" applyNumberFormat="1" applyFont="1" applyFill="1" applyBorder="1" applyAlignment="1">
      <alignment horizontal="left" vertical="top" wrapText="1"/>
    </xf>
    <xf numFmtId="165" fontId="5" fillId="2" borderId="6" xfId="0" applyNumberFormat="1" applyFont="1" applyFill="1" applyBorder="1" applyAlignment="1">
      <alignment vertical="top"/>
    </xf>
    <xf numFmtId="165" fontId="5" fillId="2" borderId="7" xfId="0" applyNumberFormat="1" applyFont="1" applyFill="1" applyBorder="1" applyAlignment="1">
      <alignment vertical="top"/>
    </xf>
    <xf numFmtId="165" fontId="5" fillId="2" borderId="69" xfId="0" applyNumberFormat="1" applyFont="1" applyFill="1" applyBorder="1" applyAlignment="1">
      <alignment vertical="top"/>
    </xf>
    <xf numFmtId="165" fontId="5" fillId="4" borderId="10" xfId="0" applyNumberFormat="1" applyFont="1" applyFill="1" applyBorder="1" applyAlignment="1">
      <alignment vertical="top"/>
    </xf>
    <xf numFmtId="165" fontId="5" fillId="4" borderId="1" xfId="0" applyNumberFormat="1" applyFont="1" applyFill="1" applyBorder="1" applyAlignment="1">
      <alignment vertical="top"/>
    </xf>
    <xf numFmtId="165" fontId="5" fillId="2" borderId="61" xfId="0" applyNumberFormat="1" applyFont="1" applyFill="1" applyBorder="1" applyAlignment="1">
      <alignment vertical="top"/>
    </xf>
    <xf numFmtId="165" fontId="5" fillId="4" borderId="6" xfId="0" applyNumberFormat="1" applyFont="1" applyFill="1" applyBorder="1" applyAlignment="1">
      <alignment vertical="top"/>
    </xf>
    <xf numFmtId="0" fontId="5" fillId="0" borderId="1" xfId="0" applyFont="1" applyBorder="1" applyAlignment="1">
      <alignment horizontal="center" vertical="top" wrapText="1"/>
    </xf>
    <xf numFmtId="165" fontId="5" fillId="4" borderId="7" xfId="0" applyNumberFormat="1" applyFont="1" applyFill="1" applyBorder="1" applyAlignment="1">
      <alignment vertical="top"/>
    </xf>
    <xf numFmtId="165" fontId="5" fillId="4" borderId="9" xfId="0" applyNumberFormat="1" applyFont="1" applyFill="1" applyBorder="1" applyAlignment="1">
      <alignment vertical="top"/>
    </xf>
    <xf numFmtId="165" fontId="5" fillId="4" borderId="20" xfId="0" applyNumberFormat="1" applyFont="1" applyFill="1" applyBorder="1" applyAlignment="1">
      <alignment vertical="top"/>
    </xf>
    <xf numFmtId="165" fontId="5" fillId="2" borderId="15" xfId="0" applyNumberFormat="1" applyFont="1" applyFill="1" applyBorder="1" applyAlignment="1">
      <alignment vertical="top"/>
    </xf>
    <xf numFmtId="165" fontId="5" fillId="4" borderId="36" xfId="8" applyNumberFormat="1" applyFont="1" applyFill="1" applyBorder="1" applyAlignment="1">
      <alignment vertical="top"/>
    </xf>
    <xf numFmtId="165" fontId="5" fillId="4" borderId="18" xfId="0" applyNumberFormat="1" applyFont="1" applyFill="1" applyBorder="1" applyAlignment="1">
      <alignment vertical="top"/>
    </xf>
    <xf numFmtId="165" fontId="5" fillId="4" borderId="15" xfId="8" applyNumberFormat="1" applyFont="1" applyFill="1" applyBorder="1" applyAlignment="1">
      <alignment vertical="top"/>
    </xf>
    <xf numFmtId="165" fontId="5" fillId="4" borderId="11" xfId="0" applyNumberFormat="1" applyFont="1" applyFill="1" applyBorder="1" applyAlignment="1">
      <alignment vertical="top"/>
    </xf>
    <xf numFmtId="165" fontId="5" fillId="4" borderId="41" xfId="8" applyNumberFormat="1" applyFont="1" applyFill="1" applyBorder="1" applyAlignment="1">
      <alignment vertical="top"/>
    </xf>
    <xf numFmtId="165" fontId="5" fillId="4" borderId="20" xfId="8" applyNumberFormat="1" applyFont="1" applyFill="1" applyBorder="1" applyAlignment="1">
      <alignment vertical="top"/>
    </xf>
    <xf numFmtId="0" fontId="5" fillId="0" borderId="22" xfId="0" applyFont="1" applyBorder="1" applyAlignment="1">
      <alignment horizontal="left" vertical="top"/>
    </xf>
    <xf numFmtId="165" fontId="5" fillId="4" borderId="44" xfId="0" applyNumberFormat="1" applyFont="1" applyFill="1" applyBorder="1" applyAlignment="1">
      <alignment vertical="top"/>
    </xf>
    <xf numFmtId="165" fontId="5" fillId="4" borderId="22" xfId="0" applyNumberFormat="1" applyFont="1" applyFill="1" applyBorder="1" applyAlignment="1">
      <alignment vertical="top"/>
    </xf>
    <xf numFmtId="165" fontId="5" fillId="2" borderId="22" xfId="0" applyNumberFormat="1" applyFont="1" applyFill="1" applyBorder="1" applyAlignment="1">
      <alignment vertical="top"/>
    </xf>
    <xf numFmtId="165" fontId="5" fillId="2" borderId="71" xfId="0" applyNumberFormat="1" applyFont="1" applyFill="1" applyBorder="1" applyAlignment="1">
      <alignment vertical="top"/>
    </xf>
    <xf numFmtId="165" fontId="7" fillId="4" borderId="28" xfId="0" applyNumberFormat="1" applyFont="1" applyFill="1" applyBorder="1" applyAlignment="1">
      <alignment vertical="top"/>
    </xf>
    <xf numFmtId="165" fontId="7" fillId="4" borderId="60" xfId="0" applyNumberFormat="1" applyFont="1" applyFill="1" applyBorder="1" applyAlignment="1">
      <alignment vertical="top"/>
    </xf>
    <xf numFmtId="165" fontId="7" fillId="2" borderId="60" xfId="0" applyNumberFormat="1" applyFont="1" applyFill="1" applyBorder="1" applyAlignment="1">
      <alignment vertical="top"/>
    </xf>
    <xf numFmtId="165" fontId="7" fillId="2" borderId="59" xfId="0" applyNumberFormat="1" applyFont="1" applyFill="1" applyBorder="1" applyAlignment="1">
      <alignment vertical="top"/>
    </xf>
    <xf numFmtId="165" fontId="5" fillId="2" borderId="36" xfId="0" applyNumberFormat="1" applyFont="1" applyFill="1" applyBorder="1" applyAlignment="1">
      <alignment vertical="top"/>
    </xf>
    <xf numFmtId="165" fontId="5" fillId="2" borderId="44" xfId="0" applyNumberFormat="1" applyFont="1" applyFill="1" applyBorder="1" applyAlignment="1">
      <alignment vertical="top"/>
    </xf>
    <xf numFmtId="165" fontId="7" fillId="2" borderId="28" xfId="0" applyNumberFormat="1" applyFont="1" applyFill="1" applyBorder="1" applyAlignment="1">
      <alignment vertical="top"/>
    </xf>
    <xf numFmtId="165" fontId="5" fillId="4" borderId="2" xfId="0" applyNumberFormat="1" applyFont="1" applyFill="1" applyBorder="1" applyAlignment="1">
      <alignment vertical="top"/>
    </xf>
    <xf numFmtId="165" fontId="5" fillId="2" borderId="33" xfId="0" applyNumberFormat="1" applyFont="1" applyFill="1" applyBorder="1" applyAlignment="1">
      <alignment vertical="top"/>
    </xf>
    <xf numFmtId="165" fontId="5" fillId="2" borderId="17" xfId="0" applyNumberFormat="1" applyFont="1" applyFill="1" applyBorder="1" applyAlignment="1">
      <alignment vertical="top"/>
    </xf>
    <xf numFmtId="165" fontId="7" fillId="2" borderId="3" xfId="0" applyNumberFormat="1" applyFont="1" applyFill="1" applyBorder="1" applyAlignment="1">
      <alignment vertical="top"/>
    </xf>
    <xf numFmtId="165" fontId="5" fillId="4" borderId="36" xfId="0" applyNumberFormat="1" applyFont="1" applyFill="1" applyBorder="1" applyAlignment="1">
      <alignment vertical="top"/>
    </xf>
    <xf numFmtId="165" fontId="5" fillId="4" borderId="17" xfId="0" applyNumberFormat="1" applyFont="1" applyFill="1" applyBorder="1" applyAlignment="1">
      <alignment vertical="top"/>
    </xf>
    <xf numFmtId="165" fontId="5" fillId="4" borderId="33" xfId="0" applyNumberFormat="1" applyFont="1" applyFill="1" applyBorder="1" applyAlignment="1">
      <alignment vertical="top"/>
    </xf>
    <xf numFmtId="165" fontId="7" fillId="4" borderId="34" xfId="0" applyNumberFormat="1" applyFont="1" applyFill="1" applyBorder="1" applyAlignment="1">
      <alignment vertical="top"/>
    </xf>
    <xf numFmtId="165" fontId="7" fillId="2" borderId="34" xfId="0" applyNumberFormat="1" applyFont="1" applyFill="1" applyBorder="1" applyAlignment="1">
      <alignment vertical="top"/>
    </xf>
    <xf numFmtId="165" fontId="7" fillId="2" borderId="31" xfId="0" applyNumberFormat="1" applyFont="1" applyFill="1" applyBorder="1" applyAlignment="1">
      <alignment vertical="top"/>
    </xf>
    <xf numFmtId="0" fontId="5" fillId="4" borderId="1" xfId="8" applyFont="1" applyFill="1" applyBorder="1" applyAlignment="1">
      <alignment horizontal="left" vertical="top" wrapText="1" shrinkToFit="1"/>
    </xf>
    <xf numFmtId="165" fontId="5" fillId="4" borderId="71" xfId="0" applyNumberFormat="1" applyFont="1" applyFill="1" applyBorder="1" applyAlignment="1">
      <alignment vertical="top"/>
    </xf>
    <xf numFmtId="165" fontId="5" fillId="2" borderId="13" xfId="0" applyNumberFormat="1" applyFont="1" applyFill="1" applyBorder="1" applyAlignment="1">
      <alignment vertical="top"/>
    </xf>
    <xf numFmtId="165" fontId="5" fillId="2" borderId="67" xfId="0" applyNumberFormat="1" applyFont="1" applyFill="1" applyBorder="1" applyAlignment="1">
      <alignment vertical="top"/>
    </xf>
    <xf numFmtId="165" fontId="5" fillId="2" borderId="25" xfId="0" applyNumberFormat="1" applyFont="1" applyFill="1" applyBorder="1" applyAlignment="1">
      <alignment vertical="top"/>
    </xf>
    <xf numFmtId="165" fontId="5" fillId="2" borderId="56" xfId="0" applyNumberFormat="1" applyFont="1" applyFill="1" applyBorder="1" applyAlignment="1">
      <alignment vertical="top"/>
    </xf>
    <xf numFmtId="165" fontId="5" fillId="0" borderId="12" xfId="0" applyNumberFormat="1" applyFont="1" applyBorder="1" applyAlignment="1">
      <alignment horizontal="right" vertical="top"/>
    </xf>
    <xf numFmtId="165" fontId="5" fillId="0" borderId="9" xfId="0" applyNumberFormat="1" applyFont="1" applyBorder="1" applyAlignment="1">
      <alignment horizontal="right" vertical="top"/>
    </xf>
    <xf numFmtId="1" fontId="5" fillId="0" borderId="13" xfId="2" applyNumberFormat="1" applyFont="1" applyBorder="1" applyAlignment="1">
      <alignment horizontal="left" vertical="top" wrapText="1"/>
    </xf>
    <xf numFmtId="1" fontId="5" fillId="0" borderId="1" xfId="2" applyNumberFormat="1" applyFont="1" applyBorder="1" applyAlignment="1">
      <alignment horizontal="center" vertical="top" wrapText="1"/>
    </xf>
    <xf numFmtId="165" fontId="5" fillId="0" borderId="13" xfId="0" applyNumberFormat="1" applyFont="1" applyBorder="1" applyAlignment="1">
      <alignment horizontal="right" vertical="top"/>
    </xf>
    <xf numFmtId="165" fontId="5" fillId="0" borderId="67" xfId="0" applyNumberFormat="1" applyFont="1" applyBorder="1" applyAlignment="1">
      <alignment horizontal="right" vertical="top"/>
    </xf>
    <xf numFmtId="165" fontId="5" fillId="0" borderId="25" xfId="0" applyNumberFormat="1" applyFont="1" applyBorder="1" applyAlignment="1">
      <alignment horizontal="right" vertical="top"/>
    </xf>
    <xf numFmtId="165" fontId="5" fillId="0" borderId="2" xfId="0" applyNumberFormat="1" applyFont="1" applyBorder="1" applyAlignment="1">
      <alignment horizontal="right" vertical="top"/>
    </xf>
    <xf numFmtId="165" fontId="5" fillId="0" borderId="26" xfId="0" applyNumberFormat="1" applyFont="1" applyBorder="1" applyAlignment="1">
      <alignment horizontal="right" vertical="top"/>
    </xf>
    <xf numFmtId="165" fontId="7" fillId="2" borderId="12" xfId="0" applyNumberFormat="1" applyFont="1" applyFill="1" applyBorder="1" applyAlignment="1">
      <alignment vertical="top"/>
    </xf>
    <xf numFmtId="165" fontId="7" fillId="2" borderId="18" xfId="0" applyNumberFormat="1" applyFont="1" applyFill="1" applyBorder="1" applyAlignment="1">
      <alignment vertical="top"/>
    </xf>
    <xf numFmtId="49" fontId="7" fillId="0" borderId="22" xfId="0" applyNumberFormat="1" applyFont="1" applyBorder="1" applyAlignment="1">
      <alignment horizontal="left" vertical="top" wrapText="1"/>
    </xf>
    <xf numFmtId="165" fontId="5" fillId="4" borderId="29" xfId="0" applyNumberFormat="1" applyFont="1" applyFill="1" applyBorder="1" applyAlignment="1">
      <alignment vertical="top"/>
    </xf>
    <xf numFmtId="165" fontId="7" fillId="2" borderId="70" xfId="0" applyNumberFormat="1" applyFont="1" applyFill="1" applyBorder="1" applyAlignment="1">
      <alignment vertical="top"/>
    </xf>
    <xf numFmtId="165" fontId="7" fillId="2" borderId="4" xfId="0" applyNumberFormat="1" applyFont="1" applyFill="1" applyBorder="1" applyAlignment="1">
      <alignment vertical="top"/>
    </xf>
    <xf numFmtId="49" fontId="7" fillId="0" borderId="15" xfId="0" applyNumberFormat="1" applyFont="1" applyBorder="1" applyAlignment="1">
      <alignment vertical="top" wrapText="1"/>
    </xf>
    <xf numFmtId="49" fontId="7" fillId="0" borderId="15" xfId="0" applyNumberFormat="1" applyFont="1" applyBorder="1" applyAlignment="1">
      <alignment horizontal="center" vertical="top" textRotation="90" wrapText="1"/>
    </xf>
    <xf numFmtId="165" fontId="7" fillId="4" borderId="37" xfId="0" applyNumberFormat="1" applyFont="1" applyFill="1" applyBorder="1" applyAlignment="1">
      <alignment vertical="top"/>
    </xf>
    <xf numFmtId="0" fontId="7" fillId="2" borderId="15" xfId="0" applyFont="1" applyFill="1" applyBorder="1" applyAlignment="1">
      <alignment horizontal="center" vertical="top" textRotation="90" wrapText="1"/>
    </xf>
    <xf numFmtId="165" fontId="7" fillId="3" borderId="16" xfId="0" applyNumberFormat="1" applyFont="1" applyFill="1" applyBorder="1" applyAlignment="1">
      <alignment vertical="top" wrapText="1"/>
    </xf>
    <xf numFmtId="165" fontId="5" fillId="4" borderId="42" xfId="0" applyNumberFormat="1" applyFont="1" applyFill="1" applyBorder="1" applyAlignment="1">
      <alignment vertical="top"/>
    </xf>
    <xf numFmtId="165" fontId="5" fillId="4" borderId="12" xfId="0" applyNumberFormat="1" applyFont="1" applyFill="1" applyBorder="1" applyAlignment="1">
      <alignment vertical="top"/>
    </xf>
    <xf numFmtId="167" fontId="5" fillId="4" borderId="13" xfId="8" applyNumberFormat="1" applyFont="1" applyFill="1" applyBorder="1" applyAlignment="1">
      <alignment horizontal="left" vertical="top" wrapText="1"/>
    </xf>
    <xf numFmtId="165" fontId="5" fillId="4" borderId="57" xfId="0" applyNumberFormat="1" applyFont="1" applyFill="1" applyBorder="1" applyAlignment="1">
      <alignment vertical="top"/>
    </xf>
    <xf numFmtId="165" fontId="5" fillId="4" borderId="19" xfId="0" applyNumberFormat="1" applyFont="1" applyFill="1" applyBorder="1" applyAlignment="1">
      <alignment vertical="top"/>
    </xf>
    <xf numFmtId="165" fontId="5" fillId="4" borderId="68" xfId="0" applyNumberFormat="1" applyFont="1" applyFill="1" applyBorder="1" applyAlignment="1">
      <alignment vertical="top"/>
    </xf>
    <xf numFmtId="0" fontId="5" fillId="0" borderId="1" xfId="0" applyFont="1" applyBorder="1" applyAlignment="1">
      <alignment horizontal="center" vertical="top"/>
    </xf>
    <xf numFmtId="165" fontId="5" fillId="2" borderId="37" xfId="0" applyNumberFormat="1" applyFont="1" applyFill="1" applyBorder="1" applyAlignment="1">
      <alignment horizontal="right" vertical="top"/>
    </xf>
    <xf numFmtId="167" fontId="7" fillId="2" borderId="3" xfId="0" applyNumberFormat="1" applyFont="1" applyFill="1" applyBorder="1" applyAlignment="1">
      <alignment horizontal="center" vertical="top"/>
    </xf>
    <xf numFmtId="49" fontId="7" fillId="0" borderId="33" xfId="0" applyNumberFormat="1" applyFont="1" applyBorder="1" applyAlignment="1">
      <alignment horizontal="center" vertical="top" wrapText="1"/>
    </xf>
    <xf numFmtId="49" fontId="7" fillId="0" borderId="17" xfId="0" applyNumberFormat="1" applyFont="1" applyBorder="1" applyAlignment="1">
      <alignment horizontal="center" vertical="top" wrapText="1"/>
    </xf>
    <xf numFmtId="0" fontId="7" fillId="2" borderId="24" xfId="0" applyFont="1" applyFill="1" applyBorder="1" applyAlignment="1">
      <alignment vertical="top" wrapText="1"/>
    </xf>
    <xf numFmtId="0" fontId="7" fillId="2" borderId="24" xfId="0" applyFont="1" applyFill="1" applyBorder="1" applyAlignment="1">
      <alignment horizontal="center" vertical="top" textRotation="90" wrapText="1"/>
    </xf>
    <xf numFmtId="0" fontId="5" fillId="4" borderId="13" xfId="2" applyFont="1" applyFill="1" applyBorder="1" applyAlignment="1">
      <alignment horizontal="left" vertical="top" wrapText="1"/>
    </xf>
    <xf numFmtId="49" fontId="5" fillId="4" borderId="14" xfId="0" applyNumberFormat="1" applyFont="1" applyFill="1" applyBorder="1" applyAlignment="1">
      <alignment horizontal="left" vertical="top" wrapText="1"/>
    </xf>
    <xf numFmtId="167" fontId="5" fillId="4" borderId="8" xfId="0" applyNumberFormat="1" applyFont="1" applyFill="1" applyBorder="1" applyAlignment="1">
      <alignment vertical="top" wrapText="1"/>
    </xf>
    <xf numFmtId="165" fontId="5" fillId="4" borderId="41" xfId="0" applyNumberFormat="1" applyFont="1" applyFill="1" applyBorder="1" applyAlignment="1">
      <alignment vertical="top"/>
    </xf>
    <xf numFmtId="0" fontId="5" fillId="4" borderId="1" xfId="2" applyFont="1" applyFill="1" applyBorder="1" applyAlignment="1">
      <alignment horizontal="left" vertical="top" wrapText="1"/>
    </xf>
    <xf numFmtId="0" fontId="5" fillId="4" borderId="2" xfId="0" applyFont="1" applyFill="1" applyBorder="1" applyAlignment="1">
      <alignment horizontal="center" vertical="top" wrapText="1"/>
    </xf>
    <xf numFmtId="167" fontId="7" fillId="2" borderId="5" xfId="0" applyNumberFormat="1" applyFont="1" applyFill="1" applyBorder="1" applyAlignment="1">
      <alignment horizontal="center" vertical="top"/>
    </xf>
    <xf numFmtId="49" fontId="7" fillId="2" borderId="15" xfId="0" applyNumberFormat="1" applyFont="1" applyFill="1" applyBorder="1" applyAlignment="1">
      <alignment horizontal="center" vertical="top" textRotation="90" wrapText="1"/>
    </xf>
    <xf numFmtId="49" fontId="7" fillId="4" borderId="1" xfId="0" applyNumberFormat="1" applyFont="1" applyFill="1" applyBorder="1" applyAlignment="1">
      <alignment horizontal="left" vertical="top" wrapText="1"/>
    </xf>
    <xf numFmtId="49" fontId="5" fillId="0" borderId="23" xfId="0" applyNumberFormat="1" applyFont="1" applyBorder="1" applyAlignment="1">
      <alignment horizontal="left" vertical="top" wrapText="1"/>
    </xf>
    <xf numFmtId="165" fontId="7" fillId="2" borderId="1" xfId="0" applyNumberFormat="1" applyFont="1" applyFill="1" applyBorder="1" applyAlignment="1">
      <alignment vertical="top"/>
    </xf>
    <xf numFmtId="165" fontId="7" fillId="2" borderId="61" xfId="0" applyNumberFormat="1" applyFont="1" applyFill="1" applyBorder="1" applyAlignment="1">
      <alignment vertical="top"/>
    </xf>
    <xf numFmtId="167" fontId="5" fillId="4" borderId="35" xfId="0" applyNumberFormat="1" applyFont="1" applyFill="1" applyBorder="1" applyAlignment="1">
      <alignment horizontal="center" vertical="top"/>
    </xf>
    <xf numFmtId="0" fontId="18" fillId="0" borderId="13" xfId="0" applyFont="1" applyBorder="1" applyAlignment="1">
      <alignment vertical="top" wrapText="1"/>
    </xf>
    <xf numFmtId="165" fontId="5" fillId="4" borderId="37" xfId="0" applyNumberFormat="1" applyFont="1" applyFill="1" applyBorder="1" applyAlignment="1">
      <alignment vertical="top"/>
    </xf>
    <xf numFmtId="165" fontId="5" fillId="2" borderId="66" xfId="0" applyNumberFormat="1" applyFont="1" applyFill="1" applyBorder="1" applyAlignment="1">
      <alignment vertical="top"/>
    </xf>
    <xf numFmtId="0" fontId="7" fillId="2" borderId="15" xfId="0" applyFont="1" applyFill="1" applyBorder="1" applyAlignment="1">
      <alignment vertical="top"/>
    </xf>
    <xf numFmtId="49" fontId="5" fillId="4" borderId="1" xfId="8" applyNumberFormat="1" applyFont="1" applyFill="1" applyBorder="1" applyAlignment="1">
      <alignment horizontal="center" vertical="top"/>
    </xf>
    <xf numFmtId="165" fontId="7" fillId="2" borderId="7" xfId="0" applyNumberFormat="1" applyFont="1" applyFill="1" applyBorder="1" applyAlignment="1">
      <alignment vertical="top"/>
    </xf>
    <xf numFmtId="49" fontId="5" fillId="4" borderId="17" xfId="0" applyNumberFormat="1" applyFont="1" applyFill="1" applyBorder="1" applyAlignment="1">
      <alignment horizontal="center" vertical="top"/>
    </xf>
    <xf numFmtId="1" fontId="5" fillId="4" borderId="14" xfId="2" applyNumberFormat="1" applyFont="1" applyFill="1" applyBorder="1" applyAlignment="1">
      <alignment horizontal="left" vertical="top" wrapText="1"/>
    </xf>
    <xf numFmtId="165" fontId="7" fillId="4" borderId="40" xfId="0" applyNumberFormat="1" applyFont="1" applyFill="1" applyBorder="1" applyAlignment="1">
      <alignment vertical="top"/>
    </xf>
    <xf numFmtId="165" fontId="7" fillId="4" borderId="52" xfId="0" applyNumberFormat="1" applyFont="1" applyFill="1" applyBorder="1" applyAlignment="1">
      <alignment vertical="top"/>
    </xf>
    <xf numFmtId="49" fontId="5" fillId="0" borderId="72" xfId="0" applyNumberFormat="1" applyFont="1" applyBorder="1" applyAlignment="1">
      <alignment vertical="top" wrapText="1"/>
    </xf>
    <xf numFmtId="49" fontId="7" fillId="0" borderId="30" xfId="0" applyNumberFormat="1" applyFont="1" applyBorder="1" applyAlignment="1">
      <alignment horizontal="center" vertical="top" wrapText="1"/>
    </xf>
    <xf numFmtId="49" fontId="7" fillId="4" borderId="0" xfId="0" applyNumberFormat="1" applyFont="1" applyFill="1" applyAlignment="1">
      <alignment horizontal="right" vertical="top" wrapText="1"/>
    </xf>
    <xf numFmtId="49" fontId="7" fillId="4" borderId="0" xfId="0" applyNumberFormat="1" applyFont="1" applyFill="1" applyAlignment="1">
      <alignment horizontal="center" vertical="top"/>
    </xf>
    <xf numFmtId="164" fontId="7" fillId="2" borderId="0" xfId="0" applyNumberFormat="1" applyFont="1" applyFill="1" applyAlignment="1">
      <alignment horizontal="center" vertical="top" wrapText="1"/>
    </xf>
    <xf numFmtId="164" fontId="5" fillId="2" borderId="0" xfId="0" applyNumberFormat="1" applyFont="1" applyFill="1" applyAlignment="1">
      <alignment horizontal="center" vertical="top" wrapText="1"/>
    </xf>
    <xf numFmtId="165" fontId="5" fillId="2" borderId="0" xfId="0" applyNumberFormat="1" applyFont="1" applyFill="1" applyAlignment="1">
      <alignment horizontal="center" vertical="top"/>
    </xf>
    <xf numFmtId="49" fontId="17" fillId="0" borderId="1" xfId="0" applyNumberFormat="1" applyFont="1" applyBorder="1" applyAlignment="1">
      <alignment horizontal="left" vertical="top" wrapText="1"/>
    </xf>
    <xf numFmtId="165" fontId="5" fillId="0" borderId="33" xfId="0" applyNumberFormat="1" applyFont="1" applyBorder="1" applyAlignment="1">
      <alignment horizontal="right" vertical="top"/>
    </xf>
    <xf numFmtId="165" fontId="5" fillId="0" borderId="17" xfId="0" applyNumberFormat="1" applyFont="1" applyBorder="1" applyAlignment="1">
      <alignment horizontal="right" vertical="top"/>
    </xf>
    <xf numFmtId="165" fontId="5" fillId="0" borderId="71" xfId="0" applyNumberFormat="1" applyFont="1" applyBorder="1" applyAlignment="1">
      <alignment horizontal="right" vertical="top"/>
    </xf>
    <xf numFmtId="49" fontId="5" fillId="4" borderId="22" xfId="0" applyNumberFormat="1" applyFont="1" applyFill="1" applyBorder="1" applyAlignment="1">
      <alignment vertical="top" wrapText="1"/>
    </xf>
    <xf numFmtId="165" fontId="5" fillId="4" borderId="61" xfId="0" applyNumberFormat="1" applyFont="1" applyFill="1" applyBorder="1" applyAlignment="1">
      <alignment horizontal="right" vertical="top"/>
    </xf>
    <xf numFmtId="49" fontId="5" fillId="4" borderId="7" xfId="2" applyNumberFormat="1" applyFont="1" applyFill="1" applyBorder="1" applyAlignment="1">
      <alignment horizontal="left" vertical="top" wrapText="1"/>
    </xf>
    <xf numFmtId="49" fontId="5" fillId="4" borderId="68" xfId="0" applyNumberFormat="1" applyFont="1" applyFill="1" applyBorder="1" applyAlignment="1">
      <alignment vertical="top" wrapText="1"/>
    </xf>
    <xf numFmtId="165" fontId="5" fillId="4" borderId="67" xfId="0" applyNumberFormat="1" applyFont="1" applyFill="1" applyBorder="1" applyAlignment="1">
      <alignment horizontal="right" vertical="top"/>
    </xf>
    <xf numFmtId="165" fontId="5" fillId="4" borderId="25" xfId="0" applyNumberFormat="1" applyFont="1" applyFill="1" applyBorder="1" applyAlignment="1">
      <alignment horizontal="right" vertical="top"/>
    </xf>
    <xf numFmtId="165" fontId="5" fillId="4" borderId="56" xfId="0" applyNumberFormat="1" applyFont="1" applyFill="1" applyBorder="1" applyAlignment="1">
      <alignment horizontal="right" vertical="top"/>
    </xf>
    <xf numFmtId="165" fontId="5" fillId="0" borderId="8" xfId="0" applyNumberFormat="1" applyFont="1" applyBorder="1" applyAlignment="1">
      <alignment horizontal="right" vertical="top"/>
    </xf>
    <xf numFmtId="165" fontId="7" fillId="0" borderId="13" xfId="0" applyNumberFormat="1" applyFont="1" applyBorder="1" applyAlignment="1">
      <alignment horizontal="right" vertical="top"/>
    </xf>
    <xf numFmtId="165" fontId="7" fillId="0" borderId="1" xfId="0" applyNumberFormat="1" applyFont="1" applyBorder="1" applyAlignment="1">
      <alignment horizontal="center" vertical="top"/>
    </xf>
    <xf numFmtId="0" fontId="5" fillId="4" borderId="13" xfId="7" applyFont="1" applyFill="1" applyBorder="1" applyAlignment="1">
      <alignment horizontal="left" vertical="top" wrapText="1"/>
    </xf>
    <xf numFmtId="0" fontId="5" fillId="4" borderId="1" xfId="7" applyFont="1" applyFill="1" applyBorder="1" applyAlignment="1">
      <alignment horizontal="center" vertical="top" wrapText="1"/>
    </xf>
    <xf numFmtId="0" fontId="5" fillId="4" borderId="13" xfId="5" applyFont="1" applyFill="1" applyBorder="1" applyAlignment="1">
      <alignment horizontal="left" vertical="top" wrapText="1"/>
    </xf>
    <xf numFmtId="49" fontId="7" fillId="0" borderId="3" xfId="0" applyNumberFormat="1" applyFont="1" applyBorder="1" applyAlignment="1">
      <alignment vertical="top" wrapText="1"/>
    </xf>
    <xf numFmtId="165" fontId="7" fillId="4" borderId="0" xfId="0" applyNumberFormat="1" applyFont="1" applyFill="1" applyAlignment="1">
      <alignment horizontal="right" vertical="top"/>
    </xf>
    <xf numFmtId="167" fontId="5" fillId="4" borderId="0" xfId="0" applyNumberFormat="1" applyFont="1" applyFill="1" applyAlignment="1">
      <alignment horizontal="center" vertical="top" wrapText="1"/>
    </xf>
    <xf numFmtId="0" fontId="12" fillId="4" borderId="1" xfId="0" applyFont="1" applyFill="1" applyBorder="1" applyAlignment="1">
      <alignment vertical="top" wrapText="1"/>
    </xf>
    <xf numFmtId="49" fontId="15" fillId="4" borderId="1" xfId="7" applyNumberFormat="1" applyFont="1" applyFill="1" applyBorder="1" applyAlignment="1">
      <alignment horizontal="left" vertical="top" wrapText="1"/>
    </xf>
    <xf numFmtId="165" fontId="5" fillId="4" borderId="18" xfId="0" applyNumberFormat="1" applyFont="1" applyFill="1" applyBorder="1" applyAlignment="1">
      <alignment horizontal="center" vertical="top" wrapText="1"/>
    </xf>
    <xf numFmtId="165" fontId="5" fillId="2" borderId="20" xfId="8" applyNumberFormat="1" applyFont="1" applyFill="1" applyBorder="1" applyAlignment="1">
      <alignment vertical="top"/>
    </xf>
    <xf numFmtId="164" fontId="7" fillId="4" borderId="0" xfId="0" applyNumberFormat="1" applyFont="1" applyFill="1" applyAlignment="1">
      <alignment horizontal="center" vertical="top" wrapText="1"/>
    </xf>
    <xf numFmtId="49" fontId="7" fillId="4" borderId="66" xfId="0" applyNumberFormat="1" applyFont="1" applyFill="1" applyBorder="1" applyAlignment="1">
      <alignment horizontal="center" vertical="top" wrapText="1"/>
    </xf>
    <xf numFmtId="0" fontId="5" fillId="0" borderId="8" xfId="0" applyFont="1" applyBorder="1" applyAlignment="1">
      <alignment horizontal="center" vertical="top" wrapText="1"/>
    </xf>
    <xf numFmtId="167" fontId="5" fillId="2" borderId="41" xfId="0" applyNumberFormat="1" applyFont="1" applyFill="1" applyBorder="1" applyAlignment="1">
      <alignment horizontal="center" vertical="top"/>
    </xf>
    <xf numFmtId="167" fontId="5" fillId="4" borderId="8" xfId="0" applyNumberFormat="1" applyFont="1" applyFill="1" applyBorder="1" applyAlignment="1">
      <alignment horizontal="center" vertical="top"/>
    </xf>
    <xf numFmtId="167" fontId="5" fillId="4" borderId="69" xfId="0" applyNumberFormat="1" applyFont="1" applyFill="1" applyBorder="1" applyAlignment="1">
      <alignment horizontal="center" vertical="top"/>
    </xf>
    <xf numFmtId="167" fontId="5" fillId="2" borderId="47" xfId="0" applyNumberFormat="1" applyFont="1" applyFill="1" applyBorder="1" applyAlignment="1">
      <alignment horizontal="center" vertical="top"/>
    </xf>
    <xf numFmtId="167" fontId="5" fillId="4" borderId="66" xfId="0" applyNumberFormat="1" applyFont="1" applyFill="1" applyBorder="1" applyAlignment="1">
      <alignment horizontal="center" vertical="top"/>
    </xf>
    <xf numFmtId="167" fontId="5" fillId="4" borderId="70" xfId="0" applyNumberFormat="1" applyFont="1" applyFill="1" applyBorder="1" applyAlignment="1">
      <alignment horizontal="center" vertical="top"/>
    </xf>
    <xf numFmtId="167" fontId="7" fillId="2" borderId="28" xfId="0" applyNumberFormat="1" applyFont="1" applyFill="1" applyBorder="1" applyAlignment="1">
      <alignment horizontal="center" vertical="top"/>
    </xf>
    <xf numFmtId="167" fontId="7" fillId="4" borderId="4" xfId="0" applyNumberFormat="1" applyFont="1" applyFill="1" applyBorder="1" applyAlignment="1">
      <alignment horizontal="center" vertical="top"/>
    </xf>
    <xf numFmtId="167" fontId="7" fillId="4" borderId="34" xfId="0" applyNumberFormat="1" applyFont="1" applyFill="1" applyBorder="1" applyAlignment="1">
      <alignment horizontal="center" vertical="top"/>
    </xf>
    <xf numFmtId="167" fontId="5" fillId="2" borderId="45" xfId="0" applyNumberFormat="1" applyFont="1" applyFill="1" applyBorder="1" applyAlignment="1">
      <alignment horizontal="center" vertical="top"/>
    </xf>
    <xf numFmtId="167" fontId="5" fillId="4" borderId="12" xfId="0" applyNumberFormat="1" applyFont="1" applyFill="1" applyBorder="1" applyAlignment="1">
      <alignment horizontal="center" vertical="top"/>
    </xf>
    <xf numFmtId="167" fontId="5" fillId="4" borderId="18" xfId="0" applyNumberFormat="1" applyFont="1" applyFill="1" applyBorder="1" applyAlignment="1">
      <alignment horizontal="center" vertical="top"/>
    </xf>
    <xf numFmtId="167" fontId="5" fillId="4" borderId="21" xfId="0" applyNumberFormat="1" applyFont="1" applyFill="1" applyBorder="1" applyAlignment="1">
      <alignment horizontal="center" vertical="top"/>
    </xf>
    <xf numFmtId="167" fontId="7" fillId="4" borderId="5" xfId="0" applyNumberFormat="1" applyFont="1" applyFill="1" applyBorder="1" applyAlignment="1">
      <alignment horizontal="center" vertical="top"/>
    </xf>
    <xf numFmtId="167" fontId="5" fillId="4" borderId="11" xfId="0" applyNumberFormat="1" applyFont="1" applyFill="1" applyBorder="1" applyAlignment="1">
      <alignment horizontal="center" vertical="top"/>
    </xf>
    <xf numFmtId="165" fontId="5" fillId="4" borderId="14" xfId="0" applyNumberFormat="1" applyFont="1" applyFill="1" applyBorder="1" applyAlignment="1">
      <alignment vertical="top"/>
    </xf>
    <xf numFmtId="165" fontId="5" fillId="4" borderId="73" xfId="0" applyNumberFormat="1" applyFont="1" applyFill="1" applyBorder="1" applyAlignment="1">
      <alignment vertical="top"/>
    </xf>
    <xf numFmtId="165" fontId="5" fillId="4" borderId="72" xfId="0" applyNumberFormat="1" applyFont="1" applyFill="1" applyBorder="1" applyAlignment="1">
      <alignment vertical="top"/>
    </xf>
    <xf numFmtId="165" fontId="5" fillId="4" borderId="23" xfId="0" applyNumberFormat="1" applyFont="1" applyFill="1" applyBorder="1" applyAlignment="1">
      <alignment vertical="top"/>
    </xf>
    <xf numFmtId="165" fontId="5" fillId="4" borderId="47" xfId="0" applyNumberFormat="1" applyFont="1" applyFill="1" applyBorder="1" applyAlignment="1">
      <alignment vertical="top"/>
    </xf>
    <xf numFmtId="165" fontId="5" fillId="4" borderId="32" xfId="0" applyNumberFormat="1" applyFont="1" applyFill="1" applyBorder="1" applyAlignment="1">
      <alignment vertical="top"/>
    </xf>
    <xf numFmtId="165" fontId="5" fillId="2" borderId="10" xfId="0" applyNumberFormat="1" applyFont="1" applyFill="1" applyBorder="1" applyAlignment="1">
      <alignment horizontal="center" vertical="top"/>
    </xf>
    <xf numFmtId="13" fontId="5" fillId="4" borderId="1" xfId="8" applyNumberFormat="1" applyFont="1" applyFill="1" applyBorder="1" applyAlignment="1">
      <alignment horizontal="center" vertical="top" wrapText="1"/>
    </xf>
    <xf numFmtId="165" fontId="5" fillId="0" borderId="57" xfId="0" applyNumberFormat="1" applyFont="1" applyBorder="1" applyAlignment="1">
      <alignment horizontal="center" vertical="top"/>
    </xf>
    <xf numFmtId="165" fontId="7" fillId="4" borderId="67" xfId="0" applyNumberFormat="1" applyFont="1" applyFill="1" applyBorder="1" applyAlignment="1">
      <alignment vertical="top"/>
    </xf>
    <xf numFmtId="167" fontId="7" fillId="0" borderId="28" xfId="0" applyNumberFormat="1" applyFont="1" applyBorder="1" applyAlignment="1">
      <alignment horizontal="center" vertical="top"/>
    </xf>
    <xf numFmtId="167" fontId="5" fillId="4" borderId="20" xfId="0" applyNumberFormat="1" applyFont="1" applyFill="1" applyBorder="1" applyAlignment="1">
      <alignment horizontal="center" vertical="top"/>
    </xf>
    <xf numFmtId="167" fontId="7" fillId="4" borderId="59" xfId="0" applyNumberFormat="1" applyFont="1" applyFill="1" applyBorder="1" applyAlignment="1">
      <alignment horizontal="center" vertical="top"/>
    </xf>
    <xf numFmtId="167" fontId="5" fillId="4" borderId="72" xfId="0" applyNumberFormat="1" applyFont="1" applyFill="1" applyBorder="1" applyAlignment="1">
      <alignment horizontal="center" vertical="top"/>
    </xf>
    <xf numFmtId="167" fontId="5" fillId="0" borderId="41" xfId="0" applyNumberFormat="1" applyFont="1" applyBorder="1" applyAlignment="1">
      <alignment horizontal="center" vertical="top"/>
    </xf>
    <xf numFmtId="167" fontId="7" fillId="0" borderId="5" xfId="0" applyNumberFormat="1" applyFont="1" applyBorder="1" applyAlignment="1">
      <alignment horizontal="center" vertical="top"/>
    </xf>
    <xf numFmtId="165" fontId="7" fillId="0" borderId="28" xfId="0" applyNumberFormat="1" applyFont="1" applyBorder="1" applyAlignment="1">
      <alignment vertical="top"/>
    </xf>
    <xf numFmtId="167" fontId="7" fillId="0" borderId="28" xfId="0" applyNumberFormat="1" applyFont="1" applyBorder="1" applyAlignment="1">
      <alignment horizontal="center" vertical="top" wrapText="1"/>
    </xf>
    <xf numFmtId="167" fontId="7" fillId="4" borderId="4" xfId="0" applyNumberFormat="1" applyFont="1" applyFill="1" applyBorder="1" applyAlignment="1">
      <alignment horizontal="center" vertical="top" wrapText="1"/>
    </xf>
    <xf numFmtId="167" fontId="7" fillId="4" borderId="3" xfId="0" applyNumberFormat="1" applyFont="1" applyFill="1" applyBorder="1" applyAlignment="1">
      <alignment horizontal="center" vertical="top" wrapText="1"/>
    </xf>
    <xf numFmtId="167" fontId="7" fillId="4" borderId="28" xfId="0" applyNumberFormat="1" applyFont="1" applyFill="1" applyBorder="1" applyAlignment="1">
      <alignment horizontal="center" vertical="top" wrapText="1"/>
    </xf>
    <xf numFmtId="167" fontId="5" fillId="4" borderId="25" xfId="0" applyNumberFormat="1" applyFont="1" applyFill="1" applyBorder="1" applyAlignment="1">
      <alignment horizontal="center" vertical="top"/>
    </xf>
    <xf numFmtId="167" fontId="5" fillId="4" borderId="24" xfId="0" applyNumberFormat="1" applyFont="1" applyFill="1" applyBorder="1" applyAlignment="1">
      <alignment horizontal="center" vertical="top"/>
    </xf>
    <xf numFmtId="167" fontId="5" fillId="0" borderId="45" xfId="0" applyNumberFormat="1" applyFont="1" applyBorder="1" applyAlignment="1">
      <alignment horizontal="center" vertical="top"/>
    </xf>
    <xf numFmtId="165" fontId="5" fillId="2" borderId="21" xfId="0" applyNumberFormat="1" applyFont="1" applyFill="1" applyBorder="1" applyAlignment="1">
      <alignment horizontal="center" vertical="top"/>
    </xf>
    <xf numFmtId="167" fontId="5" fillId="2" borderId="41" xfId="0" applyNumberFormat="1" applyFont="1" applyFill="1" applyBorder="1" applyAlignment="1">
      <alignment horizontal="center" vertical="top" wrapText="1"/>
    </xf>
    <xf numFmtId="167" fontId="5" fillId="4" borderId="20" xfId="0" applyNumberFormat="1" applyFont="1" applyFill="1" applyBorder="1" applyAlignment="1">
      <alignment horizontal="center" vertical="top" wrapText="1"/>
    </xf>
    <xf numFmtId="167" fontId="5" fillId="0" borderId="29" xfId="0" applyNumberFormat="1" applyFont="1" applyBorder="1" applyAlignment="1">
      <alignment horizontal="center" vertical="top" wrapText="1"/>
    </xf>
    <xf numFmtId="167" fontId="5" fillId="4" borderId="15" xfId="0" applyNumberFormat="1" applyFont="1" applyFill="1" applyBorder="1" applyAlignment="1">
      <alignment horizontal="center" vertical="top" wrapText="1"/>
    </xf>
    <xf numFmtId="167" fontId="5" fillId="4" borderId="23" xfId="0" applyNumberFormat="1" applyFont="1" applyFill="1" applyBorder="1" applyAlignment="1">
      <alignment horizontal="center" vertical="top" wrapText="1"/>
    </xf>
    <xf numFmtId="167" fontId="5" fillId="0" borderId="76" xfId="0" applyNumberFormat="1" applyFont="1" applyBorder="1" applyAlignment="1">
      <alignment horizontal="center" vertical="top" wrapText="1"/>
    </xf>
    <xf numFmtId="167" fontId="5" fillId="4" borderId="7" xfId="0" applyNumberFormat="1" applyFont="1" applyFill="1" applyBorder="1" applyAlignment="1">
      <alignment horizontal="center" vertical="top" wrapText="1"/>
    </xf>
    <xf numFmtId="167" fontId="5" fillId="4" borderId="25" xfId="0" applyNumberFormat="1" applyFont="1" applyFill="1" applyBorder="1" applyAlignment="1">
      <alignment horizontal="center" vertical="top" wrapText="1"/>
    </xf>
    <xf numFmtId="167" fontId="5" fillId="4" borderId="12" xfId="0" applyNumberFormat="1" applyFont="1" applyFill="1" applyBorder="1" applyAlignment="1">
      <alignment horizontal="center" vertical="top" wrapText="1"/>
    </xf>
    <xf numFmtId="167" fontId="7" fillId="4" borderId="3" xfId="0" applyNumberFormat="1" applyFont="1" applyFill="1" applyBorder="1" applyAlignment="1">
      <alignment horizontal="center" vertical="top"/>
    </xf>
    <xf numFmtId="165" fontId="5" fillId="4" borderId="21" xfId="0" applyNumberFormat="1" applyFont="1" applyFill="1" applyBorder="1" applyAlignment="1">
      <alignment vertical="top"/>
    </xf>
    <xf numFmtId="165" fontId="7" fillId="0" borderId="3" xfId="0" applyNumberFormat="1" applyFont="1" applyBorder="1" applyAlignment="1">
      <alignment vertical="top"/>
    </xf>
    <xf numFmtId="165" fontId="7" fillId="0" borderId="34" xfId="0" applyNumberFormat="1" applyFont="1" applyBorder="1" applyAlignment="1">
      <alignment vertical="top"/>
    </xf>
    <xf numFmtId="167" fontId="7" fillId="0" borderId="67" xfId="0" applyNumberFormat="1" applyFont="1" applyBorder="1" applyAlignment="1">
      <alignment horizontal="center" vertical="top"/>
    </xf>
    <xf numFmtId="167" fontId="7" fillId="0" borderId="76" xfId="0" applyNumberFormat="1" applyFont="1" applyBorder="1" applyAlignment="1">
      <alignment horizontal="center" vertical="top"/>
    </xf>
    <xf numFmtId="167" fontId="5" fillId="4" borderId="44" xfId="0" applyNumberFormat="1" applyFont="1" applyFill="1" applyBorder="1" applyAlignment="1">
      <alignment horizontal="center" vertical="top"/>
    </xf>
    <xf numFmtId="167" fontId="5" fillId="4" borderId="38" xfId="0" applyNumberFormat="1" applyFont="1" applyFill="1" applyBorder="1" applyAlignment="1">
      <alignment horizontal="center" vertical="top"/>
    </xf>
    <xf numFmtId="167" fontId="5" fillId="4" borderId="17" xfId="0" applyNumberFormat="1" applyFont="1" applyFill="1" applyBorder="1" applyAlignment="1">
      <alignment horizontal="center" vertical="top"/>
    </xf>
    <xf numFmtId="167" fontId="5" fillId="4" borderId="22" xfId="0" applyNumberFormat="1" applyFont="1" applyFill="1" applyBorder="1" applyAlignment="1">
      <alignment horizontal="center" vertical="top"/>
    </xf>
    <xf numFmtId="167" fontId="7" fillId="0" borderId="37" xfId="0" applyNumberFormat="1" applyFont="1" applyBorder="1" applyAlignment="1">
      <alignment horizontal="center" vertical="top"/>
    </xf>
    <xf numFmtId="167" fontId="7" fillId="0" borderId="47" xfId="0" applyNumberFormat="1" applyFont="1" applyBorder="1" applyAlignment="1">
      <alignment horizontal="center" vertical="top"/>
    </xf>
    <xf numFmtId="167" fontId="7" fillId="4" borderId="40" xfId="0" applyNumberFormat="1" applyFont="1" applyFill="1" applyBorder="1" applyAlignment="1">
      <alignment horizontal="center" vertical="top"/>
    </xf>
    <xf numFmtId="167" fontId="7" fillId="4" borderId="51" xfId="0" applyNumberFormat="1" applyFont="1" applyFill="1" applyBorder="1" applyAlignment="1">
      <alignment horizontal="center" vertical="top"/>
    </xf>
    <xf numFmtId="167" fontId="5" fillId="4" borderId="10" xfId="0" applyNumberFormat="1" applyFont="1" applyFill="1" applyBorder="1" applyAlignment="1">
      <alignment horizontal="center" vertical="top"/>
    </xf>
    <xf numFmtId="167" fontId="5" fillId="4" borderId="9" xfId="0" applyNumberFormat="1" applyFont="1" applyFill="1" applyBorder="1" applyAlignment="1">
      <alignment horizontal="center" vertical="top" wrapText="1"/>
    </xf>
    <xf numFmtId="167" fontId="5" fillId="4" borderId="67" xfId="0" applyNumberFormat="1" applyFont="1" applyFill="1" applyBorder="1" applyAlignment="1">
      <alignment horizontal="center" vertical="top"/>
    </xf>
    <xf numFmtId="167" fontId="5" fillId="4" borderId="2" xfId="0" applyNumberFormat="1" applyFont="1" applyFill="1" applyBorder="1" applyAlignment="1">
      <alignment horizontal="center" vertical="top"/>
    </xf>
    <xf numFmtId="167" fontId="5" fillId="4" borderId="33" xfId="0" applyNumberFormat="1" applyFont="1" applyFill="1" applyBorder="1" applyAlignment="1">
      <alignment horizontal="center" vertical="top"/>
    </xf>
    <xf numFmtId="167" fontId="5" fillId="4" borderId="26" xfId="0" applyNumberFormat="1" applyFont="1" applyFill="1" applyBorder="1" applyAlignment="1">
      <alignment horizontal="center" vertical="top"/>
    </xf>
    <xf numFmtId="167" fontId="5" fillId="4" borderId="73" xfId="0" applyNumberFormat="1" applyFont="1" applyFill="1" applyBorder="1" applyAlignment="1">
      <alignment horizontal="center" vertical="top"/>
    </xf>
    <xf numFmtId="167" fontId="5" fillId="4" borderId="28" xfId="0" applyNumberFormat="1" applyFont="1" applyFill="1" applyBorder="1" applyAlignment="1">
      <alignment horizontal="center" vertical="top"/>
    </xf>
    <xf numFmtId="167" fontId="5" fillId="4" borderId="60" xfId="0" applyNumberFormat="1" applyFont="1" applyFill="1" applyBorder="1" applyAlignment="1">
      <alignment horizontal="center" vertical="top"/>
    </xf>
    <xf numFmtId="167" fontId="5" fillId="4" borderId="59" xfId="0" applyNumberFormat="1" applyFont="1" applyFill="1" applyBorder="1" applyAlignment="1">
      <alignment horizontal="center" vertical="top"/>
    </xf>
    <xf numFmtId="167" fontId="5" fillId="4" borderId="42" xfId="0" applyNumberFormat="1" applyFont="1" applyFill="1" applyBorder="1" applyAlignment="1">
      <alignment horizontal="center" vertical="top"/>
    </xf>
    <xf numFmtId="167" fontId="5" fillId="4" borderId="48" xfId="0" applyNumberFormat="1" applyFont="1" applyFill="1" applyBorder="1" applyAlignment="1">
      <alignment horizontal="center" vertical="top"/>
    </xf>
    <xf numFmtId="0" fontId="5" fillId="4" borderId="24" xfId="0" applyFont="1" applyFill="1" applyBorder="1" applyAlignment="1">
      <alignment horizontal="center" vertical="top" wrapText="1"/>
    </xf>
    <xf numFmtId="165" fontId="15" fillId="4" borderId="10" xfId="0" applyNumberFormat="1" applyFont="1" applyFill="1" applyBorder="1" applyAlignment="1">
      <alignment horizontal="center" vertical="top"/>
    </xf>
    <xf numFmtId="165" fontId="15" fillId="4" borderId="11" xfId="0" applyNumberFormat="1" applyFont="1" applyFill="1" applyBorder="1" applyAlignment="1">
      <alignment horizontal="center" vertical="top"/>
    </xf>
    <xf numFmtId="165" fontId="15" fillId="4" borderId="7" xfId="0" applyNumberFormat="1" applyFont="1" applyFill="1" applyBorder="1" applyAlignment="1">
      <alignment horizontal="center" vertical="top"/>
    </xf>
    <xf numFmtId="165" fontId="15" fillId="4" borderId="1" xfId="0" applyNumberFormat="1" applyFont="1" applyFill="1" applyBorder="1" applyAlignment="1">
      <alignment vertical="top" wrapText="1"/>
    </xf>
    <xf numFmtId="164" fontId="15" fillId="4" borderId="6" xfId="0" applyNumberFormat="1" applyFont="1" applyFill="1" applyBorder="1" applyAlignment="1">
      <alignment horizontal="center" vertical="top"/>
    </xf>
    <xf numFmtId="164" fontId="15" fillId="4" borderId="7" xfId="0" applyNumberFormat="1" applyFont="1" applyFill="1" applyBorder="1" applyAlignment="1">
      <alignment horizontal="center" vertical="top"/>
    </xf>
    <xf numFmtId="164" fontId="15" fillId="4" borderId="9" xfId="0" applyNumberFormat="1" applyFont="1" applyFill="1" applyBorder="1" applyAlignment="1">
      <alignment horizontal="center" vertical="top"/>
    </xf>
    <xf numFmtId="164" fontId="15" fillId="4" borderId="10" xfId="0" applyNumberFormat="1" applyFont="1" applyFill="1" applyBorder="1" applyAlignment="1">
      <alignment horizontal="center" vertical="top"/>
    </xf>
    <xf numFmtId="164" fontId="15" fillId="4" borderId="1" xfId="0" applyNumberFormat="1" applyFont="1" applyFill="1" applyBorder="1" applyAlignment="1">
      <alignment horizontal="center" vertical="top"/>
    </xf>
    <xf numFmtId="164" fontId="15" fillId="4" borderId="11" xfId="0" applyNumberFormat="1" applyFont="1" applyFill="1" applyBorder="1" applyAlignment="1">
      <alignment horizontal="center" vertical="top"/>
    </xf>
    <xf numFmtId="164" fontId="16" fillId="4" borderId="3" xfId="0" applyNumberFormat="1" applyFont="1" applyFill="1" applyBorder="1" applyAlignment="1">
      <alignment horizontal="center" vertical="top"/>
    </xf>
    <xf numFmtId="165" fontId="16" fillId="4" borderId="3" xfId="0" applyNumberFormat="1" applyFont="1" applyFill="1" applyBorder="1" applyAlignment="1">
      <alignment horizontal="center" vertical="top"/>
    </xf>
    <xf numFmtId="164" fontId="15" fillId="4" borderId="13" xfId="0" applyNumberFormat="1" applyFont="1" applyFill="1" applyBorder="1" applyAlignment="1">
      <alignment horizontal="center" vertical="top"/>
    </xf>
    <xf numFmtId="164" fontId="15" fillId="4" borderId="61" xfId="0" applyNumberFormat="1" applyFont="1" applyFill="1" applyBorder="1" applyAlignment="1">
      <alignment horizontal="center" vertical="top"/>
    </xf>
    <xf numFmtId="164" fontId="16" fillId="4" borderId="5" xfId="0" applyNumberFormat="1" applyFont="1" applyFill="1" applyBorder="1" applyAlignment="1">
      <alignment horizontal="center" vertical="top"/>
    </xf>
    <xf numFmtId="164" fontId="15" fillId="4" borderId="35" xfId="0" applyNumberFormat="1" applyFont="1" applyFill="1" applyBorder="1" applyAlignment="1">
      <alignment horizontal="center" vertical="top"/>
    </xf>
    <xf numFmtId="164" fontId="15" fillId="4" borderId="12" xfId="0" applyNumberFormat="1" applyFont="1" applyFill="1" applyBorder="1" applyAlignment="1">
      <alignment horizontal="center" vertical="top"/>
    </xf>
    <xf numFmtId="164" fontId="15" fillId="4" borderId="18" xfId="0" applyNumberFormat="1" applyFont="1" applyFill="1" applyBorder="1" applyAlignment="1">
      <alignment horizontal="center" vertical="top"/>
    </xf>
    <xf numFmtId="168" fontId="15" fillId="4" borderId="1" xfId="0" applyNumberFormat="1" applyFont="1" applyFill="1" applyBorder="1" applyAlignment="1">
      <alignment horizontal="center" vertical="top"/>
    </xf>
    <xf numFmtId="168" fontId="15" fillId="4" borderId="11" xfId="0" applyNumberFormat="1" applyFont="1" applyFill="1" applyBorder="1" applyAlignment="1">
      <alignment horizontal="center" vertical="top"/>
    </xf>
    <xf numFmtId="168" fontId="15" fillId="4" borderId="13" xfId="0" applyNumberFormat="1" applyFont="1" applyFill="1" applyBorder="1" applyAlignment="1">
      <alignment horizontal="center" vertical="top"/>
    </xf>
    <xf numFmtId="165" fontId="15" fillId="4" borderId="61" xfId="0" applyNumberFormat="1" applyFont="1" applyFill="1" applyBorder="1" applyAlignment="1">
      <alignment horizontal="center" vertical="top"/>
    </xf>
    <xf numFmtId="165" fontId="7" fillId="4" borderId="4" xfId="0" applyNumberFormat="1" applyFont="1" applyFill="1" applyBorder="1" applyAlignment="1">
      <alignment vertical="top"/>
    </xf>
    <xf numFmtId="165" fontId="7" fillId="4" borderId="59" xfId="0" applyNumberFormat="1" applyFont="1" applyFill="1" applyBorder="1" applyAlignment="1">
      <alignment vertical="top"/>
    </xf>
    <xf numFmtId="165" fontId="5" fillId="4" borderId="63" xfId="0" applyNumberFormat="1" applyFont="1" applyFill="1" applyBorder="1" applyAlignment="1">
      <alignment vertical="top"/>
    </xf>
    <xf numFmtId="165" fontId="5" fillId="0" borderId="9" xfId="0" applyNumberFormat="1" applyFont="1" applyBorder="1" applyAlignment="1">
      <alignment vertical="top"/>
    </xf>
    <xf numFmtId="165" fontId="5" fillId="4" borderId="15" xfId="0" applyNumberFormat="1" applyFont="1" applyFill="1" applyBorder="1" applyAlignment="1">
      <alignment vertical="top"/>
    </xf>
    <xf numFmtId="165" fontId="5" fillId="0" borderId="18" xfId="0" applyNumberFormat="1" applyFont="1" applyBorder="1" applyAlignment="1">
      <alignment vertical="top"/>
    </xf>
    <xf numFmtId="165" fontId="5" fillId="0" borderId="11" xfId="0" applyNumberFormat="1" applyFont="1" applyBorder="1" applyAlignment="1">
      <alignment vertical="top"/>
    </xf>
    <xf numFmtId="165" fontId="5" fillId="0" borderId="1" xfId="0" applyNumberFormat="1" applyFont="1" applyBorder="1" applyAlignment="1">
      <alignment vertical="top"/>
    </xf>
    <xf numFmtId="165" fontId="5" fillId="0" borderId="15" xfId="0" applyNumberFormat="1" applyFont="1" applyBorder="1" applyAlignment="1">
      <alignment vertical="top"/>
    </xf>
    <xf numFmtId="165" fontId="5" fillId="0" borderId="7" xfId="0" applyNumberFormat="1" applyFont="1" applyBorder="1" applyAlignment="1">
      <alignment vertical="top"/>
    </xf>
    <xf numFmtId="165" fontId="5" fillId="0" borderId="20" xfId="0" applyNumberFormat="1" applyFont="1" applyBorder="1" applyAlignment="1">
      <alignment vertical="top"/>
    </xf>
    <xf numFmtId="165" fontId="7" fillId="2" borderId="48" xfId="0" applyNumberFormat="1" applyFont="1" applyFill="1" applyBorder="1" applyAlignment="1">
      <alignment vertical="top"/>
    </xf>
    <xf numFmtId="165" fontId="5" fillId="4" borderId="39" xfId="0" applyNumberFormat="1" applyFont="1" applyFill="1" applyBorder="1" applyAlignment="1">
      <alignment vertical="top"/>
    </xf>
    <xf numFmtId="167" fontId="5" fillId="4" borderId="19" xfId="0" applyNumberFormat="1" applyFont="1" applyFill="1" applyBorder="1" applyAlignment="1">
      <alignment horizontal="center" vertical="top"/>
    </xf>
    <xf numFmtId="165" fontId="5" fillId="4" borderId="76" xfId="0" applyNumberFormat="1" applyFont="1" applyFill="1" applyBorder="1" applyAlignment="1">
      <alignment vertical="top"/>
    </xf>
    <xf numFmtId="165" fontId="5" fillId="4" borderId="38" xfId="0" applyNumberFormat="1" applyFont="1" applyFill="1" applyBorder="1" applyAlignment="1">
      <alignment vertical="top"/>
    </xf>
    <xf numFmtId="165" fontId="5" fillId="4" borderId="0" xfId="0" applyNumberFormat="1" applyFont="1" applyFill="1" applyAlignment="1">
      <alignment vertical="top"/>
    </xf>
    <xf numFmtId="165" fontId="5" fillId="4" borderId="65" xfId="0" applyNumberFormat="1" applyFont="1" applyFill="1" applyBorder="1" applyAlignment="1">
      <alignment vertical="top"/>
    </xf>
    <xf numFmtId="165" fontId="7" fillId="2" borderId="40" xfId="0" applyNumberFormat="1" applyFont="1" applyFill="1" applyBorder="1" applyAlignment="1">
      <alignment vertical="top"/>
    </xf>
    <xf numFmtId="1" fontId="5" fillId="0" borderId="7" xfId="0" applyNumberFormat="1" applyFont="1" applyBorder="1" applyAlignment="1">
      <alignment horizontal="center" vertical="top" wrapText="1"/>
    </xf>
    <xf numFmtId="167" fontId="7" fillId="2" borderId="60" xfId="0" applyNumberFormat="1" applyFont="1" applyFill="1" applyBorder="1" applyAlignment="1">
      <alignment horizontal="center" vertical="top"/>
    </xf>
    <xf numFmtId="167" fontId="7" fillId="2" borderId="59" xfId="0" applyNumberFormat="1" applyFont="1" applyFill="1" applyBorder="1" applyAlignment="1">
      <alignment horizontal="center" vertical="top"/>
    </xf>
    <xf numFmtId="165" fontId="5" fillId="4" borderId="26" xfId="0" applyNumberFormat="1" applyFont="1" applyFill="1" applyBorder="1" applyAlignment="1">
      <alignment horizontal="center" vertical="top"/>
    </xf>
    <xf numFmtId="49" fontId="7" fillId="0" borderId="16" xfId="0" applyNumberFormat="1" applyFont="1" applyBorder="1" applyAlignment="1">
      <alignment horizontal="center" vertical="top" wrapText="1"/>
    </xf>
    <xf numFmtId="49" fontId="5" fillId="0" borderId="10"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0" fontId="5" fillId="4" borderId="1" xfId="0" applyFont="1" applyFill="1" applyBorder="1" applyAlignment="1">
      <alignment horizontal="left" vertical="top" wrapText="1"/>
    </xf>
    <xf numFmtId="49" fontId="5" fillId="0" borderId="17" xfId="0" applyNumberFormat="1" applyFont="1" applyBorder="1" applyAlignment="1">
      <alignment horizontal="center" vertical="top" wrapText="1"/>
    </xf>
    <xf numFmtId="49" fontId="5" fillId="0" borderId="7" xfId="0" applyNumberFormat="1" applyFont="1" applyBorder="1" applyAlignment="1">
      <alignment horizontal="center" vertical="top" wrapText="1"/>
    </xf>
    <xf numFmtId="49" fontId="5" fillId="0" borderId="22" xfId="0" applyNumberFormat="1" applyFont="1" applyBorder="1" applyAlignment="1">
      <alignment horizontal="left" vertical="top" wrapText="1"/>
    </xf>
    <xf numFmtId="49" fontId="5" fillId="0" borderId="24" xfId="0" applyNumberFormat="1" applyFont="1" applyBorder="1" applyAlignment="1">
      <alignment horizontal="left" vertical="top" wrapText="1"/>
    </xf>
    <xf numFmtId="49" fontId="5" fillId="0" borderId="20" xfId="0" applyNumberFormat="1" applyFont="1" applyBorder="1" applyAlignment="1">
      <alignment horizontal="left" vertical="top" wrapText="1"/>
    </xf>
    <xf numFmtId="49" fontId="5" fillId="0" borderId="7" xfId="0" applyNumberFormat="1" applyFont="1" applyBorder="1" applyAlignment="1">
      <alignment horizontal="left" vertical="top" wrapText="1"/>
    </xf>
    <xf numFmtId="49" fontId="7" fillId="4" borderId="34" xfId="0" applyNumberFormat="1" applyFont="1" applyFill="1" applyBorder="1" applyAlignment="1">
      <alignment horizontal="center" vertical="top" wrapText="1"/>
    </xf>
    <xf numFmtId="0" fontId="5" fillId="0" borderId="1" xfId="0" applyFont="1" applyBorder="1" applyAlignment="1">
      <alignment horizontal="left" vertical="top" wrapText="1"/>
    </xf>
    <xf numFmtId="49" fontId="7" fillId="4" borderId="3" xfId="0" applyNumberFormat="1" applyFont="1" applyFill="1" applyBorder="1" applyAlignment="1">
      <alignment horizontal="center" vertical="top" wrapText="1"/>
    </xf>
    <xf numFmtId="49" fontId="5" fillId="0" borderId="1" xfId="0" applyNumberFormat="1" applyFont="1" applyBorder="1" applyAlignment="1">
      <alignment horizontal="left" vertical="top" wrapText="1"/>
    </xf>
    <xf numFmtId="49" fontId="5" fillId="0" borderId="8" xfId="0" applyNumberFormat="1" applyFont="1" applyBorder="1" applyAlignment="1">
      <alignment horizontal="left" vertical="top" wrapText="1"/>
    </xf>
    <xf numFmtId="49" fontId="7" fillId="0" borderId="53" xfId="0" applyNumberFormat="1" applyFont="1" applyBorder="1" applyAlignment="1">
      <alignment horizontal="center" vertical="top" wrapText="1"/>
    </xf>
    <xf numFmtId="49" fontId="5" fillId="4" borderId="1" xfId="0" applyNumberFormat="1" applyFont="1" applyFill="1" applyBorder="1" applyAlignment="1">
      <alignment horizontal="left" vertical="top" wrapText="1"/>
    </xf>
    <xf numFmtId="49" fontId="5" fillId="4" borderId="20" xfId="0" applyNumberFormat="1" applyFont="1" applyFill="1" applyBorder="1" applyAlignment="1">
      <alignment horizontal="left" vertical="top" wrapText="1"/>
    </xf>
    <xf numFmtId="49" fontId="5" fillId="4" borderId="15" xfId="0" applyNumberFormat="1" applyFont="1" applyFill="1" applyBorder="1" applyAlignment="1">
      <alignment horizontal="left" vertical="top" wrapText="1"/>
    </xf>
    <xf numFmtId="49" fontId="5" fillId="4" borderId="1" xfId="0" applyNumberFormat="1" applyFont="1" applyFill="1" applyBorder="1" applyAlignment="1">
      <alignment horizontal="center" vertical="top" wrapText="1"/>
    </xf>
    <xf numFmtId="49" fontId="5" fillId="0" borderId="15" xfId="0" applyNumberFormat="1" applyFont="1" applyBorder="1" applyAlignment="1">
      <alignment horizontal="left" vertical="top" wrapText="1"/>
    </xf>
    <xf numFmtId="49" fontId="5" fillId="4" borderId="10" xfId="0" applyNumberFormat="1" applyFont="1" applyFill="1" applyBorder="1" applyAlignment="1">
      <alignment horizontal="left" vertical="top" wrapText="1"/>
    </xf>
    <xf numFmtId="0" fontId="5" fillId="4" borderId="20" xfId="0" applyFont="1" applyFill="1" applyBorder="1" applyAlignment="1">
      <alignment vertical="top" wrapText="1"/>
    </xf>
    <xf numFmtId="0" fontId="5" fillId="4" borderId="15" xfId="0" applyFont="1" applyFill="1" applyBorder="1" applyAlignment="1">
      <alignment vertical="top" wrapText="1"/>
    </xf>
    <xf numFmtId="0" fontId="5" fillId="4" borderId="1" xfId="0" applyFont="1" applyFill="1" applyBorder="1" applyAlignment="1">
      <alignment vertical="top" wrapText="1"/>
    </xf>
    <xf numFmtId="165" fontId="7" fillId="2" borderId="28" xfId="0" applyNumberFormat="1" applyFont="1" applyFill="1" applyBorder="1" applyAlignment="1">
      <alignment horizontal="center" vertical="top"/>
    </xf>
    <xf numFmtId="49" fontId="5" fillId="4" borderId="17" xfId="0" applyNumberFormat="1" applyFont="1" applyFill="1" applyBorder="1" applyAlignment="1">
      <alignment horizontal="left" vertical="top" wrapText="1"/>
    </xf>
    <xf numFmtId="49" fontId="5" fillId="4" borderId="7" xfId="0" applyNumberFormat="1" applyFont="1" applyFill="1" applyBorder="1" applyAlignment="1">
      <alignment horizontal="left" vertical="top" wrapText="1"/>
    </xf>
    <xf numFmtId="49" fontId="5" fillId="4" borderId="10"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49" fontId="5" fillId="4" borderId="2" xfId="0" applyNumberFormat="1" applyFont="1" applyFill="1" applyBorder="1" applyAlignment="1">
      <alignment horizontal="left" vertical="top" wrapText="1"/>
    </xf>
    <xf numFmtId="49" fontId="7" fillId="2" borderId="16" xfId="0" applyNumberFormat="1" applyFont="1" applyFill="1" applyBorder="1" applyAlignment="1">
      <alignment horizontal="left" vertical="top" wrapText="1"/>
    </xf>
    <xf numFmtId="49" fontId="5" fillId="2" borderId="1" xfId="0" applyNumberFormat="1" applyFont="1" applyFill="1" applyBorder="1" applyAlignment="1">
      <alignment horizontal="center" vertical="top" wrapText="1"/>
    </xf>
    <xf numFmtId="49" fontId="7" fillId="2" borderId="31" xfId="0" applyNumberFormat="1" applyFont="1" applyFill="1" applyBorder="1" applyAlignment="1">
      <alignment horizontal="left" vertical="top" wrapText="1"/>
    </xf>
    <xf numFmtId="49" fontId="15" fillId="0" borderId="17" xfId="0" applyNumberFormat="1" applyFont="1" applyBorder="1" applyAlignment="1">
      <alignment horizontal="center" vertical="top" wrapText="1"/>
    </xf>
    <xf numFmtId="0" fontId="15" fillId="4" borderId="1" xfId="0" applyFont="1" applyFill="1" applyBorder="1" applyAlignment="1">
      <alignment horizontal="left" vertical="top" wrapText="1"/>
    </xf>
    <xf numFmtId="49" fontId="15" fillId="4" borderId="1" xfId="0" applyNumberFormat="1" applyFont="1" applyFill="1" applyBorder="1" applyAlignment="1">
      <alignment horizontal="center" vertical="top" wrapText="1"/>
    </xf>
    <xf numFmtId="0" fontId="15" fillId="0" borderId="1" xfId="0" applyFont="1" applyBorder="1" applyAlignment="1">
      <alignment horizontal="left" vertical="top" wrapText="1"/>
    </xf>
    <xf numFmtId="49" fontId="15" fillId="0" borderId="1" xfId="0" applyNumberFormat="1" applyFont="1" applyBorder="1" applyAlignment="1">
      <alignment horizontal="center" vertical="top" wrapText="1"/>
    </xf>
    <xf numFmtId="49" fontId="16" fillId="0" borderId="60" xfId="0" applyNumberFormat="1" applyFont="1" applyBorder="1" applyAlignment="1">
      <alignment horizontal="center" vertical="top" wrapText="1"/>
    </xf>
    <xf numFmtId="49" fontId="15" fillId="4" borderId="7" xfId="0" applyNumberFormat="1" applyFont="1" applyFill="1" applyBorder="1" applyAlignment="1">
      <alignment horizontal="center" vertical="top" wrapText="1"/>
    </xf>
    <xf numFmtId="49" fontId="16" fillId="4" borderId="16" xfId="0" applyNumberFormat="1" applyFont="1" applyFill="1" applyBorder="1" applyAlignment="1">
      <alignment horizontal="center" vertical="top" wrapText="1"/>
    </xf>
    <xf numFmtId="0" fontId="5" fillId="0" borderId="7" xfId="0" applyFont="1" applyBorder="1" applyAlignment="1">
      <alignment horizontal="left" vertical="top" wrapText="1"/>
    </xf>
    <xf numFmtId="49" fontId="16" fillId="0" borderId="16" xfId="0" applyNumberFormat="1" applyFont="1" applyBorder="1" applyAlignment="1">
      <alignment horizontal="center" vertical="top" wrapText="1"/>
    </xf>
    <xf numFmtId="49" fontId="15" fillId="0" borderId="1" xfId="0" applyNumberFormat="1" applyFont="1" applyBorder="1" applyAlignment="1">
      <alignment horizontal="left" vertical="top" wrapText="1"/>
    </xf>
    <xf numFmtId="0" fontId="5" fillId="4" borderId="2" xfId="0" applyFont="1" applyFill="1" applyBorder="1" applyAlignment="1">
      <alignment vertical="top" wrapText="1"/>
    </xf>
    <xf numFmtId="0" fontId="5" fillId="4" borderId="7" xfId="0" applyFont="1" applyFill="1" applyBorder="1" applyAlignment="1">
      <alignment vertical="top" wrapText="1"/>
    </xf>
    <xf numFmtId="0" fontId="5" fillId="4" borderId="17" xfId="0" applyFont="1" applyFill="1" applyBorder="1" applyAlignment="1">
      <alignment vertical="top" wrapText="1"/>
    </xf>
    <xf numFmtId="49" fontId="5" fillId="4" borderId="3" xfId="0" applyNumberFormat="1" applyFont="1" applyFill="1" applyBorder="1" applyAlignment="1">
      <alignment horizontal="center" vertical="top" wrapText="1"/>
    </xf>
    <xf numFmtId="49" fontId="5" fillId="4" borderId="16" xfId="0" applyNumberFormat="1" applyFont="1" applyFill="1" applyBorder="1" applyAlignment="1">
      <alignment horizontal="center" vertical="top" wrapText="1"/>
    </xf>
    <xf numFmtId="49" fontId="5" fillId="4" borderId="42" xfId="0" applyNumberFormat="1" applyFont="1" applyFill="1" applyBorder="1" applyAlignment="1">
      <alignment horizontal="center" vertical="top" wrapText="1"/>
    </xf>
    <xf numFmtId="49" fontId="5" fillId="4" borderId="25" xfId="0" applyNumberFormat="1" applyFont="1" applyFill="1" applyBorder="1" applyAlignment="1">
      <alignment vertical="top" wrapText="1"/>
    </xf>
    <xf numFmtId="49" fontId="5" fillId="4" borderId="8" xfId="0" applyNumberFormat="1" applyFont="1" applyFill="1" applyBorder="1" applyAlignment="1">
      <alignment vertical="top" wrapText="1"/>
    </xf>
    <xf numFmtId="49" fontId="5" fillId="4" borderId="17" xfId="0" applyNumberFormat="1" applyFont="1" applyFill="1" applyBorder="1" applyAlignment="1">
      <alignment horizontal="center" vertical="top" wrapText="1"/>
    </xf>
    <xf numFmtId="49" fontId="5" fillId="4" borderId="7" xfId="0" applyNumberFormat="1" applyFont="1" applyFill="1" applyBorder="1" applyAlignment="1">
      <alignment horizontal="center" vertical="top" wrapText="1"/>
    </xf>
    <xf numFmtId="0" fontId="5" fillId="4" borderId="17" xfId="0" applyFont="1" applyFill="1" applyBorder="1" applyAlignment="1">
      <alignment horizontal="left" vertical="top" wrapText="1"/>
    </xf>
    <xf numFmtId="0" fontId="5" fillId="4" borderId="7" xfId="0" applyFont="1" applyFill="1" applyBorder="1" applyAlignment="1">
      <alignment horizontal="left" vertical="top" wrapText="1"/>
    </xf>
    <xf numFmtId="0" fontId="7" fillId="0" borderId="0" xfId="0" applyFont="1" applyAlignment="1">
      <alignment horizontal="center" vertical="top"/>
    </xf>
    <xf numFmtId="0" fontId="7" fillId="0" borderId="0" xfId="0" applyFont="1" applyAlignment="1">
      <alignment horizontal="right" vertical="top"/>
    </xf>
    <xf numFmtId="165" fontId="5" fillId="4" borderId="29" xfId="0" applyNumberFormat="1" applyFont="1" applyFill="1" applyBorder="1" applyAlignment="1">
      <alignment horizontal="center" vertical="top"/>
    </xf>
    <xf numFmtId="165" fontId="5" fillId="4" borderId="61" xfId="0" applyNumberFormat="1" applyFont="1" applyFill="1" applyBorder="1" applyAlignment="1">
      <alignment horizontal="center" vertical="top"/>
    </xf>
    <xf numFmtId="0" fontId="5" fillId="4" borderId="8" xfId="0" applyFont="1" applyFill="1" applyBorder="1" applyAlignment="1">
      <alignment horizontal="left" vertical="top" wrapText="1"/>
    </xf>
    <xf numFmtId="0" fontId="5" fillId="4" borderId="24" xfId="0" applyFont="1" applyFill="1" applyBorder="1" applyAlignment="1">
      <alignment horizontal="left" vertical="top" wrapText="1"/>
    </xf>
    <xf numFmtId="49" fontId="5" fillId="4" borderId="33" xfId="0" applyNumberFormat="1" applyFont="1" applyFill="1" applyBorder="1" applyAlignment="1">
      <alignment horizontal="center" vertical="top" wrapText="1"/>
    </xf>
    <xf numFmtId="0" fontId="5" fillId="0" borderId="20" xfId="0" applyFont="1" applyBorder="1" applyAlignment="1">
      <alignment horizontal="left" vertical="top" wrapText="1"/>
    </xf>
    <xf numFmtId="167" fontId="7" fillId="4" borderId="28" xfId="0" applyNumberFormat="1" applyFont="1" applyFill="1" applyBorder="1" applyAlignment="1">
      <alignment horizontal="center" vertical="top"/>
    </xf>
    <xf numFmtId="167" fontId="7" fillId="4" borderId="16" xfId="0" applyNumberFormat="1" applyFont="1" applyFill="1" applyBorder="1" applyAlignment="1">
      <alignment horizontal="center" vertical="top"/>
    </xf>
    <xf numFmtId="167" fontId="7" fillId="4" borderId="31" xfId="0" applyNumberFormat="1" applyFont="1" applyFill="1" applyBorder="1" applyAlignment="1">
      <alignment horizontal="center" vertical="top"/>
    </xf>
    <xf numFmtId="49" fontId="7" fillId="0" borderId="0" xfId="0" applyNumberFormat="1" applyFont="1" applyAlignment="1">
      <alignment horizontal="center" vertical="top" wrapText="1"/>
    </xf>
    <xf numFmtId="167" fontId="5" fillId="4" borderId="29" xfId="0" applyNumberFormat="1" applyFont="1" applyFill="1" applyBorder="1" applyAlignment="1">
      <alignment horizontal="center" vertical="top"/>
    </xf>
    <xf numFmtId="167" fontId="5" fillId="4" borderId="23" xfId="0" applyNumberFormat="1" applyFont="1" applyFill="1" applyBorder="1" applyAlignment="1">
      <alignment horizontal="center" vertical="top"/>
    </xf>
    <xf numFmtId="167" fontId="5" fillId="4" borderId="61" xfId="0" applyNumberFormat="1" applyFont="1" applyFill="1" applyBorder="1" applyAlignment="1">
      <alignment horizontal="center" vertical="top"/>
    </xf>
    <xf numFmtId="165" fontId="7" fillId="4" borderId="28" xfId="0" applyNumberFormat="1" applyFont="1" applyFill="1" applyBorder="1" applyAlignment="1">
      <alignment horizontal="center" vertical="top"/>
    </xf>
    <xf numFmtId="49" fontId="5" fillId="4" borderId="25" xfId="0" applyNumberFormat="1" applyFont="1" applyFill="1" applyBorder="1" applyAlignment="1">
      <alignment horizontal="left" vertical="top" wrapText="1"/>
    </xf>
    <xf numFmtId="49" fontId="5" fillId="4" borderId="8" xfId="0" applyNumberFormat="1" applyFont="1" applyFill="1" applyBorder="1" applyAlignment="1">
      <alignment horizontal="left" vertical="top" wrapText="1"/>
    </xf>
    <xf numFmtId="0" fontId="5" fillId="0" borderId="7" xfId="0" applyFont="1" applyBorder="1" applyAlignment="1">
      <alignment horizontal="center" vertical="top" wrapText="1"/>
    </xf>
    <xf numFmtId="49" fontId="5" fillId="0" borderId="25" xfId="0" applyNumberFormat="1" applyFont="1" applyBorder="1" applyAlignment="1">
      <alignment horizontal="left" vertical="top" wrapText="1"/>
    </xf>
    <xf numFmtId="49" fontId="7" fillId="0" borderId="16" xfId="0" applyNumberFormat="1" applyFont="1" applyBorder="1" applyAlignment="1">
      <alignment horizontal="left" vertical="top" wrapText="1"/>
    </xf>
    <xf numFmtId="0" fontId="16" fillId="0" borderId="0" xfId="0" applyFont="1" applyAlignment="1">
      <alignment horizontal="center" vertical="top"/>
    </xf>
    <xf numFmtId="0" fontId="16" fillId="0" borderId="0" xfId="0" applyFont="1" applyAlignment="1">
      <alignment vertical="top"/>
    </xf>
    <xf numFmtId="0" fontId="15" fillId="0" borderId="32" xfId="0" applyFont="1" applyBorder="1" applyAlignment="1">
      <alignment vertical="top"/>
    </xf>
    <xf numFmtId="0" fontId="15" fillId="0" borderId="32" xfId="0" applyFont="1" applyBorder="1" applyAlignment="1">
      <alignment horizontal="center" vertical="top" wrapText="1"/>
    </xf>
    <xf numFmtId="165" fontId="5" fillId="4" borderId="41" xfId="0" applyNumberFormat="1" applyFont="1" applyFill="1" applyBorder="1" applyAlignment="1">
      <alignment horizontal="center" vertical="top"/>
    </xf>
    <xf numFmtId="49" fontId="7" fillId="4" borderId="28" xfId="0" applyNumberFormat="1" applyFont="1" applyFill="1" applyBorder="1" applyAlignment="1">
      <alignment horizontal="right" vertical="top" wrapText="1"/>
    </xf>
    <xf numFmtId="49" fontId="5" fillId="0" borderId="13" xfId="0" applyNumberFormat="1" applyFont="1" applyBorder="1" applyAlignment="1">
      <alignment horizontal="left" vertical="top" wrapText="1"/>
    </xf>
    <xf numFmtId="167" fontId="5" fillId="8" borderId="1" xfId="0" applyNumberFormat="1" applyFont="1" applyFill="1" applyBorder="1" applyAlignment="1">
      <alignment horizontal="left" vertical="top" wrapText="1"/>
    </xf>
    <xf numFmtId="165" fontId="5" fillId="4" borderId="0" xfId="0" applyNumberFormat="1" applyFont="1" applyFill="1" applyAlignment="1">
      <alignment horizontal="right" vertical="top"/>
    </xf>
    <xf numFmtId="0" fontId="0" fillId="0" borderId="0" xfId="0" applyAlignment="1">
      <alignment vertical="top"/>
    </xf>
    <xf numFmtId="0" fontId="7" fillId="4" borderId="0" xfId="0" applyFont="1" applyFill="1" applyBorder="1" applyAlignment="1">
      <alignment vertical="top"/>
    </xf>
    <xf numFmtId="165" fontId="7" fillId="4" borderId="0" xfId="0" applyNumberFormat="1" applyFont="1" applyFill="1" applyBorder="1" applyAlignment="1">
      <alignment horizontal="right" vertical="top"/>
    </xf>
    <xf numFmtId="0" fontId="7" fillId="4" borderId="0" xfId="0" applyFont="1" applyFill="1" applyBorder="1" applyAlignment="1">
      <alignment horizontal="right" vertical="top" wrapText="1"/>
    </xf>
    <xf numFmtId="49" fontId="5" fillId="4" borderId="0" xfId="0" applyNumberFormat="1" applyFont="1" applyFill="1" applyBorder="1" applyAlignment="1">
      <alignment horizontal="center" vertical="top"/>
    </xf>
    <xf numFmtId="0" fontId="7" fillId="4" borderId="0" xfId="0" applyFont="1" applyFill="1" applyAlignment="1">
      <alignment vertical="top" wrapText="1"/>
    </xf>
    <xf numFmtId="168" fontId="7" fillId="4" borderId="38" xfId="0" applyNumberFormat="1" applyFont="1" applyFill="1" applyBorder="1" applyAlignment="1">
      <alignment horizontal="center" vertical="top" textRotation="90" wrapText="1"/>
    </xf>
    <xf numFmtId="49" fontId="7" fillId="4" borderId="37" xfId="0" applyNumberFormat="1" applyFont="1" applyFill="1" applyBorder="1" applyAlignment="1">
      <alignment horizontal="center" vertical="top" wrapText="1"/>
    </xf>
    <xf numFmtId="49" fontId="7" fillId="4" borderId="38" xfId="0" applyNumberFormat="1" applyFont="1" applyFill="1" applyBorder="1" applyAlignment="1">
      <alignment horizontal="center" vertical="top" wrapText="1"/>
    </xf>
    <xf numFmtId="49" fontId="7" fillId="4" borderId="2" xfId="0" applyNumberFormat="1" applyFont="1" applyFill="1" applyBorder="1" applyAlignment="1">
      <alignment horizontal="center" vertical="top" wrapText="1"/>
    </xf>
    <xf numFmtId="49" fontId="7" fillId="4" borderId="67" xfId="0" applyNumberFormat="1" applyFont="1" applyFill="1" applyBorder="1" applyAlignment="1">
      <alignment horizontal="center" vertical="top" wrapText="1"/>
    </xf>
    <xf numFmtId="168" fontId="7" fillId="4" borderId="67" xfId="0" applyNumberFormat="1" applyFont="1" applyFill="1" applyBorder="1" applyAlignment="1">
      <alignment horizontal="center" vertical="top" wrapText="1"/>
    </xf>
    <xf numFmtId="168" fontId="7" fillId="4" borderId="2" xfId="0" applyNumberFormat="1" applyFont="1" applyFill="1" applyBorder="1" applyAlignment="1">
      <alignment horizontal="center" vertical="top" wrapText="1"/>
    </xf>
    <xf numFmtId="168" fontId="7" fillId="4" borderId="76" xfId="0" applyNumberFormat="1" applyFont="1" applyFill="1" applyBorder="1" applyAlignment="1">
      <alignment horizontal="center" vertical="top" wrapText="1"/>
    </xf>
    <xf numFmtId="49" fontId="7" fillId="4" borderId="28" xfId="0" applyNumberFormat="1" applyFont="1" applyFill="1" applyBorder="1" applyAlignment="1">
      <alignment horizontal="center" vertical="top"/>
    </xf>
    <xf numFmtId="49" fontId="7" fillId="4" borderId="5" xfId="0" applyNumberFormat="1" applyFont="1" applyFill="1" applyBorder="1" applyAlignment="1">
      <alignment horizontal="center" vertical="top"/>
    </xf>
    <xf numFmtId="0" fontId="2" fillId="0" borderId="0" xfId="0" applyFont="1" applyAlignment="1">
      <alignment vertical="top"/>
    </xf>
    <xf numFmtId="164" fontId="7" fillId="0" borderId="0" xfId="0" applyNumberFormat="1" applyFont="1" applyAlignment="1">
      <alignment horizontal="center" vertical="top" wrapText="1"/>
    </xf>
    <xf numFmtId="164" fontId="5" fillId="0" borderId="0" xfId="0" applyNumberFormat="1" applyFont="1" applyAlignment="1">
      <alignment horizontal="center" vertical="top" wrapText="1"/>
    </xf>
    <xf numFmtId="49" fontId="5" fillId="0" borderId="0" xfId="0" applyNumberFormat="1" applyFont="1" applyAlignment="1">
      <alignment horizontal="center" vertical="top"/>
    </xf>
    <xf numFmtId="0" fontId="7" fillId="4" borderId="1" xfId="0" applyFont="1" applyFill="1" applyBorder="1" applyAlignment="1">
      <alignment vertical="top" wrapText="1"/>
    </xf>
    <xf numFmtId="0" fontId="5" fillId="4" borderId="15" xfId="0" applyFont="1" applyFill="1" applyBorder="1" applyAlignment="1">
      <alignment horizontal="left" vertical="top" textRotation="90" wrapText="1"/>
    </xf>
    <xf numFmtId="0" fontId="7" fillId="4" borderId="15" xfId="0" applyFont="1" applyFill="1" applyBorder="1" applyAlignment="1">
      <alignment vertical="top" wrapText="1"/>
    </xf>
    <xf numFmtId="49" fontId="7" fillId="4" borderId="15" xfId="0" applyNumberFormat="1" applyFont="1" applyFill="1" applyBorder="1" applyAlignment="1">
      <alignment vertical="top" wrapText="1"/>
    </xf>
    <xf numFmtId="49" fontId="7" fillId="4" borderId="15" xfId="0" applyNumberFormat="1" applyFont="1" applyFill="1" applyBorder="1" applyAlignment="1">
      <alignment horizontal="left" vertical="top" textRotation="90" wrapText="1"/>
    </xf>
    <xf numFmtId="0" fontId="7" fillId="4" borderId="15" xfId="0" applyFont="1" applyFill="1" applyBorder="1" applyAlignment="1">
      <alignment horizontal="left" vertical="top" textRotation="90" wrapText="1"/>
    </xf>
    <xf numFmtId="0" fontId="7" fillId="4" borderId="22" xfId="0" applyFont="1" applyFill="1" applyBorder="1" applyAlignment="1">
      <alignment vertical="top" wrapText="1"/>
    </xf>
    <xf numFmtId="0" fontId="7" fillId="4" borderId="22" xfId="0" applyFont="1" applyFill="1" applyBorder="1" applyAlignment="1">
      <alignment horizontal="left" vertical="top" textRotation="90" wrapText="1"/>
    </xf>
    <xf numFmtId="0" fontId="5" fillId="4" borderId="1" xfId="0" applyFont="1" applyFill="1" applyBorder="1" applyAlignment="1">
      <alignment vertical="top"/>
    </xf>
    <xf numFmtId="49" fontId="7" fillId="4" borderId="1" xfId="0" applyNumberFormat="1" applyFont="1" applyFill="1" applyBorder="1" applyAlignment="1">
      <alignment horizontal="left" vertical="top" textRotation="90" wrapText="1"/>
    </xf>
    <xf numFmtId="49" fontId="7" fillId="4" borderId="15" xfId="0" applyNumberFormat="1" applyFont="1" applyFill="1" applyBorder="1" applyAlignment="1">
      <alignment horizontal="left" vertical="top" wrapText="1"/>
    </xf>
    <xf numFmtId="1" fontId="5" fillId="4" borderId="1" xfId="7" applyNumberFormat="1" applyFont="1" applyFill="1" applyBorder="1" applyAlignment="1">
      <alignment horizontal="center" vertical="top" wrapText="1"/>
    </xf>
    <xf numFmtId="0" fontId="7" fillId="4" borderId="1" xfId="0" applyFont="1" applyFill="1" applyBorder="1" applyAlignment="1">
      <alignment vertical="top"/>
    </xf>
    <xf numFmtId="49" fontId="7" fillId="4" borderId="1" xfId="0" applyNumberFormat="1" applyFont="1" applyFill="1" applyBorder="1" applyAlignment="1">
      <alignment horizontal="right" vertical="top"/>
    </xf>
    <xf numFmtId="0" fontId="15" fillId="0" borderId="0" xfId="0" applyFont="1" applyAlignment="1">
      <alignment vertical="top"/>
    </xf>
    <xf numFmtId="0" fontId="16" fillId="0" borderId="0" xfId="0" applyFont="1" applyAlignment="1">
      <alignment horizontal="left" vertical="top"/>
    </xf>
    <xf numFmtId="49" fontId="7" fillId="4" borderId="4" xfId="0" applyNumberFormat="1" applyFont="1" applyFill="1" applyBorder="1" applyAlignment="1">
      <alignment horizontal="center" vertical="top" wrapText="1"/>
    </xf>
    <xf numFmtId="168" fontId="7" fillId="4" borderId="3" xfId="0" applyNumberFormat="1" applyFont="1" applyFill="1" applyBorder="1" applyAlignment="1">
      <alignment horizontal="center" vertical="top" wrapText="1"/>
    </xf>
    <xf numFmtId="168" fontId="7" fillId="4" borderId="4" xfId="0" applyNumberFormat="1" applyFont="1" applyFill="1" applyBorder="1" applyAlignment="1">
      <alignment horizontal="center" vertical="top" wrapText="1"/>
    </xf>
    <xf numFmtId="49" fontId="7" fillId="4" borderId="16" xfId="0" applyNumberFormat="1" applyFont="1" applyFill="1" applyBorder="1" applyAlignment="1">
      <alignment horizontal="center" vertical="top"/>
    </xf>
    <xf numFmtId="49" fontId="7" fillId="4" borderId="31" xfId="0" applyNumberFormat="1" applyFont="1" applyFill="1" applyBorder="1" applyAlignment="1">
      <alignment horizontal="center" vertical="top"/>
    </xf>
    <xf numFmtId="0" fontId="16" fillId="2" borderId="7" xfId="0" applyFont="1" applyFill="1" applyBorder="1" applyAlignment="1">
      <alignment horizontal="center" vertical="top" wrapText="1"/>
    </xf>
    <xf numFmtId="0" fontId="16" fillId="2" borderId="20" xfId="0" applyFont="1" applyFill="1" applyBorder="1" applyAlignment="1">
      <alignment horizontal="center" vertical="top" wrapText="1"/>
    </xf>
    <xf numFmtId="0" fontId="15" fillId="2" borderId="20" xfId="0" applyFont="1" applyFill="1" applyBorder="1" applyAlignment="1">
      <alignment horizontal="center" vertical="top" textRotation="90" wrapText="1"/>
    </xf>
    <xf numFmtId="0" fontId="16" fillId="2" borderId="15" xfId="0" applyFont="1" applyFill="1" applyBorder="1" applyAlignment="1">
      <alignment horizontal="center" vertical="top" wrapText="1"/>
    </xf>
    <xf numFmtId="0" fontId="15" fillId="2" borderId="15" xfId="0" applyFont="1" applyFill="1" applyBorder="1" applyAlignment="1">
      <alignment horizontal="center" vertical="top" textRotation="90" wrapText="1"/>
    </xf>
    <xf numFmtId="49" fontId="16" fillId="0" borderId="15" xfId="0" applyNumberFormat="1" applyFont="1" applyBorder="1" applyAlignment="1">
      <alignment horizontal="center" vertical="top" wrapText="1"/>
    </xf>
    <xf numFmtId="49" fontId="15" fillId="0" borderId="15" xfId="0" applyNumberFormat="1" applyFont="1" applyBorder="1" applyAlignment="1">
      <alignment horizontal="center" vertical="top" textRotation="90" wrapText="1"/>
    </xf>
    <xf numFmtId="49" fontId="15" fillId="2" borderId="15" xfId="0" applyNumberFormat="1" applyFont="1" applyFill="1" applyBorder="1" applyAlignment="1">
      <alignment horizontal="center" vertical="top" textRotation="90" wrapText="1"/>
    </xf>
    <xf numFmtId="0" fontId="16" fillId="2" borderId="1" xfId="0" applyFont="1" applyFill="1" applyBorder="1" applyAlignment="1">
      <alignment horizontal="center" vertical="top" wrapText="1"/>
    </xf>
    <xf numFmtId="14" fontId="15" fillId="2" borderId="15" xfId="0" applyNumberFormat="1" applyFont="1" applyFill="1" applyBorder="1" applyAlignment="1">
      <alignment horizontal="center" vertical="top" textRotation="90" wrapText="1"/>
    </xf>
    <xf numFmtId="49" fontId="16" fillId="2" borderId="15" xfId="0" applyNumberFormat="1" applyFont="1" applyFill="1" applyBorder="1" applyAlignment="1">
      <alignment horizontal="center" vertical="top" wrapText="1"/>
    </xf>
    <xf numFmtId="49" fontId="15" fillId="0" borderId="1" xfId="0" applyNumberFormat="1" applyFont="1" applyBorder="1" applyAlignment="1">
      <alignment horizontal="center" vertical="top" textRotation="90" wrapText="1"/>
    </xf>
    <xf numFmtId="49" fontId="15" fillId="0" borderId="16" xfId="0" applyNumberFormat="1" applyFont="1" applyBorder="1" applyAlignment="1">
      <alignment horizontal="center" vertical="top" wrapText="1"/>
    </xf>
    <xf numFmtId="49" fontId="16" fillId="4" borderId="28" xfId="0" applyNumberFormat="1" applyFont="1" applyFill="1" applyBorder="1" applyAlignment="1">
      <alignment vertical="top" wrapText="1"/>
    </xf>
    <xf numFmtId="49" fontId="15" fillId="4" borderId="16" xfId="0" applyNumberFormat="1" applyFont="1" applyFill="1" applyBorder="1" applyAlignment="1">
      <alignment horizontal="center" vertical="top" wrapText="1"/>
    </xf>
    <xf numFmtId="49" fontId="16" fillId="4" borderId="16" xfId="0" applyNumberFormat="1" applyFont="1" applyFill="1" applyBorder="1" applyAlignment="1">
      <alignment horizontal="left" vertical="top" wrapText="1"/>
    </xf>
    <xf numFmtId="0" fontId="16" fillId="4" borderId="0" xfId="0" applyFont="1" applyFill="1" applyAlignment="1">
      <alignment vertical="top"/>
    </xf>
    <xf numFmtId="0" fontId="15" fillId="4" borderId="0" xfId="0" applyFont="1" applyFill="1" applyAlignment="1">
      <alignment vertical="top"/>
    </xf>
    <xf numFmtId="0" fontId="7" fillId="2" borderId="1" xfId="0" applyFont="1" applyFill="1" applyBorder="1" applyAlignment="1">
      <alignment vertical="top"/>
    </xf>
    <xf numFmtId="0" fontId="13" fillId="0" borderId="1" xfId="0" applyFont="1" applyBorder="1" applyAlignment="1">
      <alignment vertical="top" wrapText="1"/>
    </xf>
    <xf numFmtId="0" fontId="7" fillId="4" borderId="28" xfId="0" applyFont="1" applyFill="1" applyBorder="1" applyAlignment="1">
      <alignment vertical="top"/>
    </xf>
    <xf numFmtId="0" fontId="7" fillId="4" borderId="16" xfId="0" applyFont="1" applyFill="1" applyBorder="1" applyAlignment="1">
      <alignment vertical="top"/>
    </xf>
    <xf numFmtId="49" fontId="7" fillId="0" borderId="1" xfId="0" applyNumberFormat="1" applyFont="1" applyBorder="1" applyAlignment="1">
      <alignment vertical="top"/>
    </xf>
    <xf numFmtId="168" fontId="7" fillId="4" borderId="37" xfId="0" applyNumberFormat="1" applyFont="1" applyFill="1" applyBorder="1" applyAlignment="1">
      <alignment horizontal="center" vertical="top" wrapText="1"/>
    </xf>
    <xf numFmtId="168" fontId="7" fillId="4" borderId="38" xfId="0" applyNumberFormat="1" applyFont="1" applyFill="1" applyBorder="1" applyAlignment="1">
      <alignment horizontal="center" vertical="top" wrapText="1"/>
    </xf>
    <xf numFmtId="49" fontId="7" fillId="4" borderId="32" xfId="0" applyNumberFormat="1" applyFont="1" applyFill="1" applyBorder="1" applyAlignment="1">
      <alignment horizontal="center" vertical="top"/>
    </xf>
    <xf numFmtId="49" fontId="7" fillId="4" borderId="70" xfId="0" applyNumberFormat="1" applyFont="1" applyFill="1" applyBorder="1" applyAlignment="1">
      <alignment horizontal="center" vertical="top"/>
    </xf>
    <xf numFmtId="49" fontId="7" fillId="2" borderId="0" xfId="0" applyNumberFormat="1" applyFont="1" applyFill="1" applyAlignment="1">
      <alignment horizontal="center" vertical="top"/>
    </xf>
    <xf numFmtId="49" fontId="5" fillId="2" borderId="0" xfId="0" applyNumberFormat="1" applyFont="1" applyFill="1" applyAlignment="1">
      <alignment horizontal="center" vertical="top"/>
    </xf>
    <xf numFmtId="165" fontId="5" fillId="2" borderId="0" xfId="0" applyNumberFormat="1" applyFont="1" applyFill="1" applyAlignment="1">
      <alignment vertical="top"/>
    </xf>
    <xf numFmtId="49" fontId="5" fillId="4" borderId="1" xfId="0" applyNumberFormat="1" applyFont="1" applyFill="1" applyBorder="1" applyAlignment="1">
      <alignment horizontal="center" vertical="top" wrapText="1"/>
    </xf>
    <xf numFmtId="168" fontId="15" fillId="0" borderId="1" xfId="0" applyNumberFormat="1" applyFont="1" applyBorder="1" applyAlignment="1">
      <alignment horizontal="center" vertical="top"/>
    </xf>
    <xf numFmtId="49" fontId="5" fillId="0" borderId="10"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165" fontId="13" fillId="4" borderId="0" xfId="0" applyNumberFormat="1" applyFont="1" applyFill="1" applyAlignment="1">
      <alignment horizontal="left" vertical="top" wrapText="1"/>
    </xf>
    <xf numFmtId="0" fontId="7" fillId="4" borderId="0" xfId="0" applyFont="1" applyFill="1" applyAlignment="1">
      <alignment horizontal="center" vertical="top" wrapText="1"/>
    </xf>
    <xf numFmtId="0" fontId="7" fillId="4" borderId="0" xfId="0" applyFont="1" applyFill="1" applyAlignment="1">
      <alignment horizontal="center" vertical="top"/>
    </xf>
    <xf numFmtId="0" fontId="7" fillId="4" borderId="46" xfId="0" applyFont="1" applyFill="1" applyBorder="1" applyAlignment="1">
      <alignment vertical="top" textRotation="90" wrapText="1"/>
    </xf>
    <xf numFmtId="0" fontId="7" fillId="4" borderId="50" xfId="0" applyFont="1" applyFill="1" applyBorder="1" applyAlignment="1">
      <alignment vertical="top" textRotation="90" wrapText="1"/>
    </xf>
    <xf numFmtId="0" fontId="7" fillId="4" borderId="49" xfId="0" applyFont="1" applyFill="1" applyBorder="1" applyAlignment="1">
      <alignment vertical="top" textRotation="90" wrapText="1"/>
    </xf>
    <xf numFmtId="49" fontId="5" fillId="0" borderId="1" xfId="0" applyNumberFormat="1" applyFont="1" applyBorder="1" applyAlignment="1">
      <alignment horizontal="center" vertical="top" textRotation="90" wrapText="1"/>
    </xf>
    <xf numFmtId="49" fontId="5" fillId="0" borderId="25" xfId="0" applyNumberFormat="1" applyFont="1" applyBorder="1" applyAlignment="1">
      <alignment horizontal="left" vertical="top" wrapText="1"/>
    </xf>
    <xf numFmtId="49" fontId="5" fillId="0" borderId="8" xfId="0" applyNumberFormat="1" applyFont="1" applyBorder="1" applyAlignment="1">
      <alignment horizontal="left" vertical="top" wrapText="1"/>
    </xf>
    <xf numFmtId="49" fontId="7" fillId="0" borderId="34" xfId="0" applyNumberFormat="1" applyFont="1" applyBorder="1" applyAlignment="1">
      <alignment horizontal="center" vertical="top" wrapText="1"/>
    </xf>
    <xf numFmtId="49" fontId="7" fillId="0" borderId="60" xfId="0" applyNumberFormat="1" applyFont="1" applyBorder="1" applyAlignment="1">
      <alignment horizontal="center" vertical="top" wrapText="1"/>
    </xf>
    <xf numFmtId="166" fontId="7" fillId="4" borderId="52" xfId="0" applyNumberFormat="1" applyFont="1" applyFill="1" applyBorder="1" applyAlignment="1">
      <alignment horizontal="center" vertical="top" wrapText="1"/>
    </xf>
    <xf numFmtId="166" fontId="7" fillId="4" borderId="48" xfId="0" applyNumberFormat="1" applyFont="1" applyFill="1" applyBorder="1" applyAlignment="1">
      <alignment horizontal="center" vertical="top" wrapText="1"/>
    </xf>
    <xf numFmtId="49" fontId="7" fillId="4" borderId="52" xfId="0" applyNumberFormat="1" applyFont="1" applyFill="1" applyBorder="1" applyAlignment="1">
      <alignment horizontal="center" vertical="top" wrapText="1"/>
    </xf>
    <xf numFmtId="49" fontId="7" fillId="4" borderId="48" xfId="0" applyNumberFormat="1" applyFont="1" applyFill="1" applyBorder="1" applyAlignment="1">
      <alignment horizontal="center" vertical="top" wrapText="1"/>
    </xf>
    <xf numFmtId="168" fontId="7" fillId="4" borderId="35" xfId="0" applyNumberFormat="1" applyFont="1" applyFill="1" applyBorder="1" applyAlignment="1">
      <alignment horizontal="center" vertical="top" wrapText="1"/>
    </xf>
    <xf numFmtId="168" fontId="7" fillId="4" borderId="12" xfId="0" applyNumberFormat="1" applyFont="1" applyFill="1" applyBorder="1" applyAlignment="1">
      <alignment horizontal="center" vertical="top" wrapText="1"/>
    </xf>
    <xf numFmtId="168" fontId="7" fillId="4" borderId="36" xfId="0" applyNumberFormat="1" applyFont="1" applyFill="1" applyBorder="1" applyAlignment="1">
      <alignment horizontal="center" vertical="top" wrapText="1"/>
    </xf>
    <xf numFmtId="1" fontId="7" fillId="4" borderId="35" xfId="0" applyNumberFormat="1" applyFont="1" applyFill="1" applyBorder="1" applyAlignment="1">
      <alignment horizontal="center" vertical="top" wrapText="1"/>
    </xf>
    <xf numFmtId="1" fontId="7" fillId="4" borderId="18" xfId="0" applyNumberFormat="1" applyFont="1" applyFill="1" applyBorder="1" applyAlignment="1">
      <alignment horizontal="center" vertical="top" wrapText="1"/>
    </xf>
    <xf numFmtId="1" fontId="7" fillId="4" borderId="57" xfId="0" applyNumberFormat="1" applyFont="1" applyFill="1" applyBorder="1" applyAlignment="1">
      <alignment horizontal="center" vertical="top" wrapText="1"/>
    </xf>
    <xf numFmtId="1" fontId="7" fillId="4" borderId="68" xfId="0" applyNumberFormat="1" applyFont="1" applyFill="1" applyBorder="1" applyAlignment="1">
      <alignment horizontal="center" vertical="top" wrapText="1"/>
    </xf>
    <xf numFmtId="165" fontId="7" fillId="4" borderId="10" xfId="0" applyNumberFormat="1" applyFont="1" applyFill="1" applyBorder="1" applyAlignment="1">
      <alignment horizontal="center" vertical="top" textRotation="90" wrapText="1"/>
    </xf>
    <xf numFmtId="165" fontId="7" fillId="4" borderId="33" xfId="0" applyNumberFormat="1" applyFont="1" applyFill="1" applyBorder="1" applyAlignment="1">
      <alignment horizontal="center" vertical="top" textRotation="90" wrapText="1"/>
    </xf>
    <xf numFmtId="165" fontId="7" fillId="4" borderId="57" xfId="0" applyNumberFormat="1" applyFont="1" applyFill="1" applyBorder="1" applyAlignment="1">
      <alignment horizontal="center" vertical="top" textRotation="90" wrapText="1"/>
    </xf>
    <xf numFmtId="49" fontId="7" fillId="0" borderId="16" xfId="0" applyNumberFormat="1" applyFont="1" applyBorder="1" applyAlignment="1">
      <alignment horizontal="center" vertical="top" wrapText="1"/>
    </xf>
    <xf numFmtId="49" fontId="5" fillId="4" borderId="1" xfId="0" applyNumberFormat="1" applyFont="1" applyFill="1" applyBorder="1" applyAlignment="1">
      <alignment horizontal="center" vertical="top" wrapText="1"/>
    </xf>
    <xf numFmtId="49" fontId="5" fillId="2" borderId="1" xfId="0" applyNumberFormat="1" applyFont="1" applyFill="1" applyBorder="1" applyAlignment="1">
      <alignment horizontal="center" vertical="top" textRotation="90" wrapText="1"/>
    </xf>
    <xf numFmtId="49" fontId="5" fillId="4" borderId="20" xfId="0" applyNumberFormat="1" applyFont="1" applyFill="1" applyBorder="1" applyAlignment="1">
      <alignment horizontal="left" vertical="top" wrapText="1"/>
    </xf>
    <xf numFmtId="49" fontId="5" fillId="4" borderId="15" xfId="0" applyNumberFormat="1" applyFont="1" applyFill="1" applyBorder="1" applyAlignment="1">
      <alignment horizontal="left" vertical="top" wrapText="1"/>
    </xf>
    <xf numFmtId="49" fontId="7" fillId="2" borderId="34" xfId="0" applyNumberFormat="1" applyFont="1" applyFill="1" applyBorder="1" applyAlignment="1">
      <alignment horizontal="center" vertical="top" wrapText="1"/>
    </xf>
    <xf numFmtId="49" fontId="7" fillId="2" borderId="60" xfId="0" applyNumberFormat="1" applyFont="1" applyFill="1" applyBorder="1" applyAlignment="1">
      <alignment horizontal="center" vertical="top" wrapText="1"/>
    </xf>
    <xf numFmtId="49" fontId="7" fillId="0" borderId="53" xfId="0" applyNumberFormat="1" applyFont="1" applyBorder="1" applyAlignment="1">
      <alignment horizontal="center" vertical="top" wrapText="1"/>
    </xf>
    <xf numFmtId="0" fontId="7" fillId="3" borderId="28" xfId="0" applyFont="1" applyFill="1" applyBorder="1" applyAlignment="1">
      <alignment horizontal="left" vertical="top" wrapText="1"/>
    </xf>
    <xf numFmtId="0" fontId="7" fillId="3" borderId="16" xfId="0" applyFont="1" applyFill="1" applyBorder="1" applyAlignment="1">
      <alignment horizontal="left" vertical="top" wrapText="1"/>
    </xf>
    <xf numFmtId="49" fontId="5" fillId="4" borderId="8" xfId="0" applyNumberFormat="1" applyFont="1" applyFill="1" applyBorder="1" applyAlignment="1">
      <alignment horizontal="left" vertical="top" wrapText="1"/>
    </xf>
    <xf numFmtId="49" fontId="5" fillId="0" borderId="13" xfId="0" applyNumberFormat="1" applyFont="1" applyBorder="1" applyAlignment="1">
      <alignment horizontal="left" vertical="top" wrapText="1"/>
    </xf>
    <xf numFmtId="49" fontId="5" fillId="4" borderId="10" xfId="0" applyNumberFormat="1" applyFont="1" applyFill="1" applyBorder="1" applyAlignment="1">
      <alignment horizontal="center" vertical="top" wrapText="1"/>
    </xf>
    <xf numFmtId="49" fontId="5" fillId="4" borderId="1" xfId="0" applyNumberFormat="1" applyFont="1" applyFill="1" applyBorder="1" applyAlignment="1">
      <alignment horizontal="center" vertical="top" textRotation="90" wrapText="1"/>
    </xf>
    <xf numFmtId="0" fontId="5" fillId="4" borderId="24" xfId="0" applyFont="1" applyFill="1" applyBorder="1" applyAlignment="1">
      <alignment horizontal="left" vertical="top" wrapText="1"/>
    </xf>
    <xf numFmtId="0" fontId="7" fillId="0" borderId="42" xfId="0" applyFont="1" applyBorder="1" applyAlignment="1">
      <alignment horizontal="center" vertical="top" wrapText="1"/>
    </xf>
    <xf numFmtId="0" fontId="7" fillId="0" borderId="2" xfId="0" applyFont="1" applyBorder="1" applyAlignment="1">
      <alignment horizontal="center" vertical="top" wrapText="1"/>
    </xf>
    <xf numFmtId="0" fontId="7" fillId="0" borderId="38" xfId="0" applyFont="1" applyBorder="1" applyAlignment="1">
      <alignment horizontal="center" vertical="top" wrapText="1"/>
    </xf>
    <xf numFmtId="14" fontId="9" fillId="0" borderId="12" xfId="0" applyNumberFormat="1" applyFont="1" applyBorder="1" applyAlignment="1">
      <alignment horizontal="center" vertical="top" wrapText="1"/>
    </xf>
    <xf numFmtId="14" fontId="9" fillId="0" borderId="1" xfId="0" applyNumberFormat="1" applyFont="1" applyBorder="1" applyAlignment="1">
      <alignment horizontal="center" vertical="top" wrapText="1"/>
    </xf>
    <xf numFmtId="14" fontId="9" fillId="0" borderId="19" xfId="0" applyNumberFormat="1" applyFont="1" applyBorder="1" applyAlignment="1">
      <alignment horizontal="center" vertical="top" wrapText="1"/>
    </xf>
    <xf numFmtId="168" fontId="7" fillId="4" borderId="15" xfId="0" applyNumberFormat="1" applyFont="1" applyFill="1" applyBorder="1" applyAlignment="1">
      <alignment horizontal="center" vertical="top" wrapText="1"/>
    </xf>
    <xf numFmtId="168" fontId="7" fillId="4" borderId="13" xfId="0" applyNumberFormat="1" applyFont="1" applyFill="1" applyBorder="1" applyAlignment="1">
      <alignment horizontal="center" vertical="top" wrapText="1"/>
    </xf>
    <xf numFmtId="168" fontId="7" fillId="4" borderId="22" xfId="0" applyNumberFormat="1" applyFont="1" applyFill="1" applyBorder="1" applyAlignment="1">
      <alignment horizontal="center" vertical="top" textRotation="90" wrapText="1"/>
    </xf>
    <xf numFmtId="168" fontId="7" fillId="4" borderId="39" xfId="0" applyNumberFormat="1" applyFont="1" applyFill="1" applyBorder="1" applyAlignment="1">
      <alignment horizontal="center" vertical="top" textRotation="90" wrapText="1"/>
    </xf>
    <xf numFmtId="49" fontId="5" fillId="4" borderId="25" xfId="0" applyNumberFormat="1" applyFont="1" applyFill="1" applyBorder="1" applyAlignment="1">
      <alignment horizontal="left" vertical="top" wrapText="1"/>
    </xf>
    <xf numFmtId="49" fontId="7" fillId="4" borderId="28" xfId="0" applyNumberFormat="1" applyFont="1" applyFill="1" applyBorder="1" applyAlignment="1">
      <alignment horizontal="center" vertical="top" wrapText="1"/>
    </xf>
    <xf numFmtId="49" fontId="7" fillId="4" borderId="16" xfId="0" applyNumberFormat="1" applyFont="1" applyFill="1" applyBorder="1" applyAlignment="1">
      <alignment horizontal="center" vertical="top" wrapText="1"/>
    </xf>
    <xf numFmtId="165" fontId="5" fillId="2" borderId="29" xfId="0" applyNumberFormat="1" applyFont="1" applyFill="1" applyBorder="1" applyAlignment="1">
      <alignment horizontal="center" vertical="top"/>
    </xf>
    <xf numFmtId="165" fontId="5" fillId="2" borderId="23" xfId="0" applyNumberFormat="1" applyFont="1" applyFill="1" applyBorder="1" applyAlignment="1">
      <alignment horizontal="center" vertical="top"/>
    </xf>
    <xf numFmtId="165" fontId="5" fillId="2" borderId="61" xfId="0" applyNumberFormat="1" applyFont="1" applyFill="1" applyBorder="1" applyAlignment="1">
      <alignment horizontal="center" vertical="top"/>
    </xf>
    <xf numFmtId="0" fontId="5" fillId="0" borderId="10" xfId="0" applyFont="1" applyBorder="1" applyAlignment="1">
      <alignment horizontal="left" vertical="top" wrapText="1"/>
    </xf>
    <xf numFmtId="0" fontId="5" fillId="0" borderId="1" xfId="0" applyFont="1" applyBorder="1" applyAlignment="1">
      <alignment horizontal="left" vertical="top" wrapText="1"/>
    </xf>
    <xf numFmtId="0" fontId="5" fillId="0" borderId="15" xfId="0" applyFont="1" applyBorder="1" applyAlignment="1">
      <alignment horizontal="left" vertical="top" wrapText="1"/>
    </xf>
    <xf numFmtId="0" fontId="5" fillId="4" borderId="10" xfId="0" applyFont="1" applyFill="1" applyBorder="1" applyAlignment="1">
      <alignment horizontal="left" vertical="top" wrapText="1"/>
    </xf>
    <xf numFmtId="0" fontId="5" fillId="4" borderId="1" xfId="0" applyFont="1" applyFill="1" applyBorder="1" applyAlignment="1">
      <alignment horizontal="left" vertical="top" wrapText="1"/>
    </xf>
    <xf numFmtId="0" fontId="5" fillId="4" borderId="15" xfId="0" applyFont="1" applyFill="1" applyBorder="1" applyAlignment="1">
      <alignment horizontal="left" vertical="top" wrapText="1"/>
    </xf>
    <xf numFmtId="0" fontId="5" fillId="4" borderId="28" xfId="0" applyFont="1" applyFill="1" applyBorder="1" applyAlignment="1">
      <alignment horizontal="left" vertical="top"/>
    </xf>
    <xf numFmtId="0" fontId="5" fillId="4" borderId="16" xfId="0" applyFont="1" applyFill="1" applyBorder="1" applyAlignment="1">
      <alignment horizontal="left" vertical="top"/>
    </xf>
    <xf numFmtId="0" fontId="5" fillId="4" borderId="31" xfId="0" applyFont="1" applyFill="1" applyBorder="1" applyAlignment="1">
      <alignment horizontal="left" vertical="top"/>
    </xf>
    <xf numFmtId="0" fontId="5" fillId="0" borderId="33" xfId="0" applyFont="1" applyBorder="1" applyAlignment="1">
      <alignment horizontal="left" vertical="top" wrapText="1"/>
    </xf>
    <xf numFmtId="0" fontId="5" fillId="0" borderId="17" xfId="0" applyFont="1" applyBorder="1" applyAlignment="1">
      <alignment horizontal="left" vertical="top" wrapText="1"/>
    </xf>
    <xf numFmtId="0" fontId="5" fillId="0" borderId="22" xfId="0" applyFont="1" applyBorder="1" applyAlignment="1">
      <alignment horizontal="left" vertical="top" wrapText="1"/>
    </xf>
    <xf numFmtId="49" fontId="7" fillId="0" borderId="31" xfId="0" applyNumberFormat="1" applyFont="1" applyBorder="1" applyAlignment="1">
      <alignment horizontal="center" vertical="top" wrapText="1"/>
    </xf>
    <xf numFmtId="49" fontId="7" fillId="3" borderId="28" xfId="0" applyNumberFormat="1" applyFont="1" applyFill="1" applyBorder="1" applyAlignment="1">
      <alignment horizontal="left" vertical="top" wrapText="1"/>
    </xf>
    <xf numFmtId="49" fontId="7" fillId="3" borderId="16" xfId="0" applyNumberFormat="1" applyFont="1" applyFill="1" applyBorder="1" applyAlignment="1">
      <alignment horizontal="left" vertical="top" wrapText="1"/>
    </xf>
    <xf numFmtId="0" fontId="5" fillId="6" borderId="1" xfId="0" applyFont="1" applyFill="1" applyBorder="1" applyAlignment="1">
      <alignment horizontal="left" vertical="top" wrapText="1"/>
    </xf>
    <xf numFmtId="0" fontId="5" fillId="4" borderId="22" xfId="0" applyFont="1" applyFill="1" applyBorder="1" applyAlignment="1">
      <alignment horizontal="left" vertical="top" wrapText="1"/>
    </xf>
    <xf numFmtId="0" fontId="5" fillId="4" borderId="20" xfId="0" applyFont="1" applyFill="1" applyBorder="1" applyAlignment="1">
      <alignment horizontal="left" vertical="top" wrapText="1"/>
    </xf>
    <xf numFmtId="167" fontId="5" fillId="4" borderId="29" xfId="0" applyNumberFormat="1" applyFont="1" applyFill="1" applyBorder="1" applyAlignment="1">
      <alignment horizontal="center" vertical="top"/>
    </xf>
    <xf numFmtId="167" fontId="5" fillId="4" borderId="23" xfId="0" applyNumberFormat="1" applyFont="1" applyFill="1" applyBorder="1" applyAlignment="1">
      <alignment horizontal="center" vertical="top"/>
    </xf>
    <xf numFmtId="167" fontId="5" fillId="4" borderId="61" xfId="0" applyNumberFormat="1" applyFont="1" applyFill="1" applyBorder="1" applyAlignment="1">
      <alignment horizontal="center" vertical="top"/>
    </xf>
    <xf numFmtId="0" fontId="7" fillId="3" borderId="31" xfId="0" applyFont="1" applyFill="1" applyBorder="1" applyAlignment="1">
      <alignment horizontal="left" vertical="top" wrapText="1"/>
    </xf>
    <xf numFmtId="164" fontId="7" fillId="3" borderId="28" xfId="0" applyNumberFormat="1" applyFont="1" applyFill="1" applyBorder="1" applyAlignment="1">
      <alignment horizontal="center" vertical="top"/>
    </xf>
    <xf numFmtId="164" fontId="7" fillId="3" borderId="16" xfId="0" applyNumberFormat="1" applyFont="1" applyFill="1" applyBorder="1" applyAlignment="1">
      <alignment horizontal="center" vertical="top"/>
    </xf>
    <xf numFmtId="164" fontId="7" fillId="3" borderId="31" xfId="0" applyNumberFormat="1" applyFont="1" applyFill="1" applyBorder="1" applyAlignment="1">
      <alignment horizontal="center" vertical="top"/>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20" xfId="0" applyFont="1" applyBorder="1" applyAlignment="1">
      <alignment horizontal="left" vertical="top" wrapText="1"/>
    </xf>
    <xf numFmtId="165" fontId="5" fillId="4" borderId="41" xfId="0" applyNumberFormat="1" applyFont="1" applyFill="1" applyBorder="1" applyAlignment="1">
      <alignment horizontal="center" vertical="top"/>
    </xf>
    <xf numFmtId="165" fontId="5" fillId="4" borderId="72" xfId="0" applyNumberFormat="1" applyFont="1" applyFill="1" applyBorder="1" applyAlignment="1">
      <alignment horizontal="center" vertical="top"/>
    </xf>
    <xf numFmtId="165" fontId="5" fillId="4" borderId="69" xfId="0" applyNumberFormat="1" applyFont="1" applyFill="1" applyBorder="1" applyAlignment="1">
      <alignment horizontal="center" vertical="top"/>
    </xf>
    <xf numFmtId="0" fontId="5" fillId="4" borderId="29" xfId="0" applyFont="1" applyFill="1" applyBorder="1" applyAlignment="1">
      <alignment horizontal="left" vertical="top" wrapText="1"/>
    </xf>
    <xf numFmtId="0" fontId="5" fillId="4" borderId="23" xfId="0" applyFont="1" applyFill="1" applyBorder="1" applyAlignment="1">
      <alignment horizontal="left" vertical="top" wrapText="1"/>
    </xf>
    <xf numFmtId="0" fontId="5" fillId="4" borderId="61" xfId="0" applyFont="1" applyFill="1" applyBorder="1" applyAlignment="1">
      <alignment horizontal="left" vertical="top" wrapText="1"/>
    </xf>
    <xf numFmtId="165" fontId="5" fillId="4" borderId="29" xfId="0" applyNumberFormat="1" applyFont="1" applyFill="1" applyBorder="1" applyAlignment="1">
      <alignment horizontal="center" vertical="top"/>
    </xf>
    <xf numFmtId="165" fontId="5" fillId="4" borderId="23" xfId="0" applyNumberFormat="1" applyFont="1" applyFill="1" applyBorder="1" applyAlignment="1">
      <alignment horizontal="center" vertical="top"/>
    </xf>
    <xf numFmtId="165" fontId="5" fillId="4" borderId="61" xfId="0" applyNumberFormat="1" applyFont="1" applyFill="1" applyBorder="1" applyAlignment="1">
      <alignment horizontal="center" vertical="top"/>
    </xf>
    <xf numFmtId="49" fontId="7" fillId="0" borderId="28" xfId="0" applyNumberFormat="1" applyFont="1" applyBorder="1" applyAlignment="1">
      <alignment horizontal="right" vertical="top" wrapText="1"/>
    </xf>
    <xf numFmtId="49" fontId="7" fillId="0" borderId="16" xfId="0" applyNumberFormat="1" applyFont="1" applyBorder="1" applyAlignment="1">
      <alignment horizontal="right" vertical="top" wrapText="1"/>
    </xf>
    <xf numFmtId="49" fontId="7" fillId="0" borderId="31" xfId="0" applyNumberFormat="1" applyFont="1" applyBorder="1" applyAlignment="1">
      <alignment horizontal="right" vertical="top" wrapText="1"/>
    </xf>
    <xf numFmtId="0" fontId="7" fillId="7" borderId="28" xfId="0" applyFont="1" applyFill="1" applyBorder="1" applyAlignment="1">
      <alignment horizontal="left" vertical="top" wrapText="1"/>
    </xf>
    <xf numFmtId="0" fontId="7" fillId="7" borderId="53" xfId="0" applyFont="1" applyFill="1" applyBorder="1" applyAlignment="1">
      <alignment horizontal="left" vertical="top" wrapText="1"/>
    </xf>
    <xf numFmtId="0" fontId="7" fillId="7" borderId="16" xfId="0" applyFont="1" applyFill="1" applyBorder="1" applyAlignment="1">
      <alignment horizontal="left" vertical="top" wrapText="1"/>
    </xf>
    <xf numFmtId="164" fontId="7" fillId="0" borderId="28" xfId="0" applyNumberFormat="1" applyFont="1" applyBorder="1" applyAlignment="1">
      <alignment horizontal="right" vertical="top" wrapText="1"/>
    </xf>
    <xf numFmtId="164" fontId="7" fillId="0" borderId="16" xfId="0" applyNumberFormat="1" applyFont="1" applyBorder="1" applyAlignment="1">
      <alignment horizontal="right" vertical="top" wrapText="1"/>
    </xf>
    <xf numFmtId="164" fontId="7" fillId="0" borderId="31" xfId="0" applyNumberFormat="1" applyFont="1" applyBorder="1" applyAlignment="1">
      <alignment horizontal="right" vertical="top" wrapText="1"/>
    </xf>
    <xf numFmtId="49" fontId="5" fillId="4" borderId="60" xfId="0" applyNumberFormat="1" applyFont="1" applyFill="1" applyBorder="1" applyAlignment="1">
      <alignment horizontal="center" vertical="top" wrapText="1"/>
    </xf>
    <xf numFmtId="49" fontId="5" fillId="4" borderId="16" xfId="0" applyNumberFormat="1" applyFont="1" applyFill="1" applyBorder="1" applyAlignment="1">
      <alignment horizontal="center" vertical="top" wrapText="1"/>
    </xf>
    <xf numFmtId="168" fontId="5" fillId="4" borderId="28" xfId="0" applyNumberFormat="1" applyFont="1" applyFill="1" applyBorder="1" applyAlignment="1">
      <alignment horizontal="center" vertical="top"/>
    </xf>
    <xf numFmtId="168" fontId="5" fillId="4" borderId="16" xfId="0" applyNumberFormat="1" applyFont="1" applyFill="1" applyBorder="1" applyAlignment="1">
      <alignment horizontal="center" vertical="top"/>
    </xf>
    <xf numFmtId="168" fontId="5" fillId="4" borderId="31" xfId="0" applyNumberFormat="1" applyFont="1" applyFill="1" applyBorder="1" applyAlignment="1">
      <alignment horizontal="center" vertical="top"/>
    </xf>
    <xf numFmtId="0" fontId="5" fillId="7" borderId="40" xfId="0" applyFont="1" applyFill="1" applyBorder="1" applyAlignment="1">
      <alignment horizontal="left" vertical="top" wrapText="1"/>
    </xf>
    <xf numFmtId="0" fontId="5" fillId="7" borderId="42" xfId="0" applyFont="1" applyFill="1" applyBorder="1" applyAlignment="1">
      <alignment horizontal="left" vertical="top" wrapText="1"/>
    </xf>
    <xf numFmtId="0" fontId="5" fillId="7" borderId="63" xfId="0" applyFont="1" applyFill="1" applyBorder="1" applyAlignment="1">
      <alignment horizontal="left" vertical="top" wrapText="1"/>
    </xf>
    <xf numFmtId="165" fontId="5" fillId="7" borderId="28" xfId="0" applyNumberFormat="1" applyFont="1" applyFill="1" applyBorder="1" applyAlignment="1">
      <alignment horizontal="center" vertical="top"/>
    </xf>
    <xf numFmtId="165" fontId="5" fillId="7" borderId="16" xfId="0" applyNumberFormat="1" applyFont="1" applyFill="1" applyBorder="1" applyAlignment="1">
      <alignment horizontal="center" vertical="top"/>
    </xf>
    <xf numFmtId="165" fontId="5" fillId="7" borderId="31" xfId="0" applyNumberFormat="1" applyFont="1" applyFill="1" applyBorder="1" applyAlignment="1">
      <alignment horizontal="center" vertical="top"/>
    </xf>
    <xf numFmtId="0" fontId="5" fillId="4" borderId="3" xfId="0" applyFont="1" applyFill="1" applyBorder="1" applyAlignment="1">
      <alignment horizontal="left" vertical="top" wrapText="1"/>
    </xf>
    <xf numFmtId="0" fontId="5" fillId="4" borderId="4" xfId="0" applyFont="1" applyFill="1" applyBorder="1" applyAlignment="1">
      <alignment horizontal="left" vertical="top" wrapText="1"/>
    </xf>
    <xf numFmtId="0" fontId="5" fillId="4" borderId="60" xfId="0" applyFont="1" applyFill="1" applyBorder="1" applyAlignment="1">
      <alignment horizontal="left" vertical="top" wrapText="1"/>
    </xf>
    <xf numFmtId="165" fontId="5" fillId="4" borderId="28" xfId="0" applyNumberFormat="1" applyFont="1" applyFill="1" applyBorder="1" applyAlignment="1">
      <alignment horizontal="center" vertical="top"/>
    </xf>
    <xf numFmtId="165" fontId="5" fillId="4" borderId="16" xfId="0" applyNumberFormat="1" applyFont="1" applyFill="1" applyBorder="1" applyAlignment="1">
      <alignment horizontal="center" vertical="top"/>
    </xf>
    <xf numFmtId="165" fontId="5" fillId="4" borderId="31" xfId="0" applyNumberFormat="1" applyFont="1" applyFill="1" applyBorder="1" applyAlignment="1">
      <alignment horizontal="center" vertical="top"/>
    </xf>
    <xf numFmtId="49" fontId="5" fillId="4" borderId="10" xfId="0" applyNumberFormat="1" applyFont="1" applyFill="1" applyBorder="1" applyAlignment="1">
      <alignment horizontal="left" vertical="top" wrapText="1"/>
    </xf>
    <xf numFmtId="49" fontId="5" fillId="4" borderId="1" xfId="0" applyNumberFormat="1" applyFont="1" applyFill="1" applyBorder="1" applyAlignment="1">
      <alignment horizontal="left" vertical="top" wrapText="1"/>
    </xf>
    <xf numFmtId="49" fontId="5" fillId="4" borderId="1" xfId="0" applyNumberFormat="1" applyFont="1" applyFill="1" applyBorder="1" applyAlignment="1">
      <alignment horizontal="left" vertical="top" textRotation="90" wrapText="1"/>
    </xf>
    <xf numFmtId="0" fontId="5" fillId="4" borderId="1" xfId="0" applyFont="1" applyFill="1" applyBorder="1" applyAlignment="1">
      <alignment vertical="top" wrapText="1"/>
    </xf>
    <xf numFmtId="49" fontId="5" fillId="4" borderId="34" xfId="0" applyNumberFormat="1" applyFont="1" applyFill="1" applyBorder="1" applyAlignment="1">
      <alignment horizontal="center"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59" xfId="0" applyFont="1" applyFill="1" applyBorder="1" applyAlignment="1">
      <alignment horizontal="left" vertical="top" wrapText="1"/>
    </xf>
    <xf numFmtId="0" fontId="5" fillId="0" borderId="29" xfId="0" applyFont="1" applyBorder="1" applyAlignment="1">
      <alignment horizontal="left" vertical="top" wrapText="1"/>
    </xf>
    <xf numFmtId="0" fontId="5" fillId="0" borderId="23" xfId="0" applyFont="1" applyBorder="1" applyAlignment="1">
      <alignment horizontal="left" vertical="top" wrapText="1"/>
    </xf>
    <xf numFmtId="0" fontId="5" fillId="0" borderId="61" xfId="0" applyFont="1" applyBorder="1" applyAlignment="1">
      <alignment horizontal="left" vertical="top" wrapText="1"/>
    </xf>
    <xf numFmtId="0" fontId="5" fillId="0" borderId="57" xfId="0" applyFont="1" applyBorder="1" applyAlignment="1">
      <alignment horizontal="left" vertical="top" wrapText="1"/>
    </xf>
    <xf numFmtId="0" fontId="5" fillId="0" borderId="19" xfId="0" applyFont="1" applyBorder="1" applyAlignment="1">
      <alignment horizontal="left" vertical="top" wrapText="1"/>
    </xf>
    <xf numFmtId="0" fontId="5" fillId="0" borderId="58" xfId="0" applyFont="1" applyBorder="1" applyAlignment="1">
      <alignment horizontal="left" vertical="top" wrapText="1"/>
    </xf>
    <xf numFmtId="167" fontId="5" fillId="4" borderId="30" xfId="0" applyNumberFormat="1" applyFont="1" applyFill="1" applyBorder="1" applyAlignment="1">
      <alignment horizontal="center" vertical="top"/>
    </xf>
    <xf numFmtId="167" fontId="5" fillId="4" borderId="55" xfId="0" applyNumberFormat="1" applyFont="1" applyFill="1" applyBorder="1" applyAlignment="1">
      <alignment horizontal="center" vertical="top"/>
    </xf>
    <xf numFmtId="167" fontId="5" fillId="4" borderId="27" xfId="0" applyNumberFormat="1" applyFont="1" applyFill="1" applyBorder="1" applyAlignment="1">
      <alignment horizontal="center" vertical="top"/>
    </xf>
    <xf numFmtId="0" fontId="5" fillId="7" borderId="28" xfId="0" applyFont="1" applyFill="1" applyBorder="1" applyAlignment="1">
      <alignment horizontal="left" vertical="top" wrapText="1"/>
    </xf>
    <xf numFmtId="0" fontId="5" fillId="7" borderId="16" xfId="0" applyFont="1" applyFill="1" applyBorder="1" applyAlignment="1">
      <alignment horizontal="left" vertical="top" wrapText="1"/>
    </xf>
    <xf numFmtId="0" fontId="5" fillId="4" borderId="57" xfId="0" applyFont="1" applyFill="1" applyBorder="1" applyAlignment="1">
      <alignment horizontal="left" vertical="top" wrapText="1"/>
    </xf>
    <xf numFmtId="0" fontId="5" fillId="4" borderId="19" xfId="0" applyFont="1" applyFill="1" applyBorder="1" applyAlignment="1">
      <alignment horizontal="left" vertical="top" wrapText="1"/>
    </xf>
    <xf numFmtId="0" fontId="5" fillId="4" borderId="58" xfId="0" applyFont="1" applyFill="1" applyBorder="1" applyAlignment="1">
      <alignment horizontal="left" vertical="top" wrapText="1"/>
    </xf>
    <xf numFmtId="165" fontId="5" fillId="4" borderId="30" xfId="0" applyNumberFormat="1" applyFont="1" applyFill="1" applyBorder="1" applyAlignment="1">
      <alignment horizontal="center" vertical="top"/>
    </xf>
    <xf numFmtId="165" fontId="5" fillId="4" borderId="55" xfId="0" applyNumberFormat="1" applyFont="1" applyFill="1" applyBorder="1" applyAlignment="1">
      <alignment horizontal="center" vertical="top"/>
    </xf>
    <xf numFmtId="165" fontId="5" fillId="4" borderId="27" xfId="0" applyNumberFormat="1" applyFont="1" applyFill="1" applyBorder="1" applyAlignment="1">
      <alignment horizontal="center" vertical="top"/>
    </xf>
    <xf numFmtId="0" fontId="16"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vertical="top"/>
    </xf>
    <xf numFmtId="0" fontId="15" fillId="0" borderId="32" xfId="0" applyFont="1" applyBorder="1" applyAlignment="1">
      <alignment horizontal="center" vertical="top"/>
    </xf>
    <xf numFmtId="0" fontId="15" fillId="0" borderId="32" xfId="0" applyFont="1" applyBorder="1" applyAlignment="1">
      <alignment horizontal="left" vertical="top"/>
    </xf>
    <xf numFmtId="0" fontId="15" fillId="0" borderId="32" xfId="0" applyFont="1" applyBorder="1" applyAlignment="1">
      <alignment vertical="top"/>
    </xf>
    <xf numFmtId="0" fontId="15" fillId="0" borderId="32" xfId="0" applyFont="1" applyBorder="1" applyAlignment="1">
      <alignment horizontal="center" vertical="top" wrapText="1"/>
    </xf>
    <xf numFmtId="0" fontId="5" fillId="4" borderId="6" xfId="0" applyFont="1" applyFill="1" applyBorder="1" applyAlignment="1">
      <alignment horizontal="left" vertical="top" wrapText="1"/>
    </xf>
    <xf numFmtId="0" fontId="5" fillId="4" borderId="7" xfId="0" applyFont="1" applyFill="1" applyBorder="1" applyAlignment="1">
      <alignment horizontal="left" vertical="top" wrapText="1"/>
    </xf>
    <xf numFmtId="0" fontId="5" fillId="4" borderId="10" xfId="0" applyFont="1" applyFill="1" applyBorder="1" applyAlignment="1">
      <alignment horizontal="left" vertical="top"/>
    </xf>
    <xf numFmtId="0" fontId="5" fillId="4" borderId="1" xfId="0" applyFont="1" applyFill="1" applyBorder="1" applyAlignment="1">
      <alignment horizontal="left" vertical="top"/>
    </xf>
    <xf numFmtId="0" fontId="5" fillId="4" borderId="15" xfId="0" applyFont="1" applyFill="1" applyBorder="1" applyAlignment="1">
      <alignment horizontal="left" vertical="top"/>
    </xf>
    <xf numFmtId="0" fontId="5" fillId="4" borderId="33" xfId="0" applyFont="1" applyFill="1" applyBorder="1" applyAlignment="1">
      <alignment horizontal="left" vertical="top" wrapText="1"/>
    </xf>
    <xf numFmtId="0" fontId="5" fillId="4" borderId="17" xfId="0" applyFont="1" applyFill="1" applyBorder="1" applyAlignment="1">
      <alignment horizontal="left" vertical="top" wrapText="1"/>
    </xf>
    <xf numFmtId="0" fontId="7" fillId="7" borderId="3" xfId="0" applyFont="1" applyFill="1" applyBorder="1" applyAlignment="1">
      <alignment horizontal="left" vertical="top" wrapText="1"/>
    </xf>
    <xf numFmtId="0" fontId="7" fillId="7" borderId="4" xfId="0" applyFont="1" applyFill="1" applyBorder="1" applyAlignment="1">
      <alignment horizontal="left" vertical="top" wrapText="1"/>
    </xf>
    <xf numFmtId="0" fontId="7" fillId="7" borderId="60" xfId="0" applyFont="1" applyFill="1" applyBorder="1" applyAlignment="1">
      <alignment horizontal="left" vertical="top" wrapText="1"/>
    </xf>
    <xf numFmtId="49" fontId="5" fillId="4" borderId="17" xfId="0" applyNumberFormat="1" applyFont="1" applyFill="1" applyBorder="1" applyAlignment="1">
      <alignment horizontal="left" vertical="top" wrapText="1"/>
    </xf>
    <xf numFmtId="49" fontId="5" fillId="4" borderId="7" xfId="0" applyNumberFormat="1" applyFont="1" applyFill="1" applyBorder="1" applyAlignment="1">
      <alignment horizontal="left" vertical="top" wrapText="1"/>
    </xf>
    <xf numFmtId="49" fontId="15" fillId="0" borderId="6" xfId="0" applyNumberFormat="1" applyFont="1" applyBorder="1" applyAlignment="1">
      <alignment horizontal="center" vertical="top" wrapText="1"/>
    </xf>
    <xf numFmtId="49" fontId="15" fillId="0" borderId="10" xfId="0" applyNumberFormat="1" applyFont="1" applyBorder="1" applyAlignment="1">
      <alignment horizontal="center" vertical="top" wrapText="1"/>
    </xf>
    <xf numFmtId="49" fontId="15" fillId="0" borderId="2" xfId="0" applyNumberFormat="1" applyFont="1" applyBorder="1" applyAlignment="1">
      <alignment horizontal="center" vertical="top" wrapText="1"/>
    </xf>
    <xf numFmtId="49" fontId="15" fillId="0" borderId="7" xfId="0" applyNumberFormat="1" applyFont="1" applyBorder="1" applyAlignment="1">
      <alignment horizontal="center" vertical="top" wrapText="1"/>
    </xf>
    <xf numFmtId="49" fontId="15" fillId="0" borderId="1" xfId="0" applyNumberFormat="1" applyFont="1" applyBorder="1" applyAlignment="1">
      <alignment horizontal="center" vertical="top" wrapText="1"/>
    </xf>
    <xf numFmtId="49" fontId="15" fillId="0" borderId="17" xfId="0" applyNumberFormat="1" applyFont="1" applyBorder="1" applyAlignment="1">
      <alignment horizontal="center" vertical="top" textRotation="90" wrapText="1"/>
    </xf>
    <xf numFmtId="49" fontId="15" fillId="0" borderId="2" xfId="0" applyNumberFormat="1" applyFont="1" applyBorder="1" applyAlignment="1">
      <alignment horizontal="center" vertical="top" textRotation="90" wrapText="1"/>
    </xf>
    <xf numFmtId="49" fontId="15" fillId="0" borderId="7" xfId="0" applyNumberFormat="1" applyFont="1" applyBorder="1" applyAlignment="1">
      <alignment horizontal="center" vertical="top" textRotation="90" wrapText="1"/>
    </xf>
    <xf numFmtId="0" fontId="15" fillId="0" borderId="24" xfId="0" applyFont="1" applyBorder="1" applyAlignment="1">
      <alignment horizontal="left" vertical="top" wrapText="1"/>
    </xf>
    <xf numFmtId="0" fontId="15" fillId="0" borderId="20" xfId="0" applyFont="1" applyBorder="1" applyAlignment="1">
      <alignment horizontal="left" vertical="top" wrapText="1"/>
    </xf>
    <xf numFmtId="49" fontId="16" fillId="0" borderId="34" xfId="0" applyNumberFormat="1" applyFont="1" applyBorder="1" applyAlignment="1">
      <alignment horizontal="center" vertical="top" wrapText="1"/>
    </xf>
    <xf numFmtId="49" fontId="16" fillId="0" borderId="60" xfId="0" applyNumberFormat="1" applyFont="1" applyBorder="1" applyAlignment="1">
      <alignment horizontal="center" vertical="top" wrapText="1"/>
    </xf>
    <xf numFmtId="49" fontId="15" fillId="0" borderId="33" xfId="0" applyNumberFormat="1" applyFont="1" applyBorder="1" applyAlignment="1">
      <alignment horizontal="center" vertical="top" wrapText="1"/>
    </xf>
    <xf numFmtId="49" fontId="15" fillId="0" borderId="67" xfId="0" applyNumberFormat="1" applyFont="1" applyBorder="1" applyAlignment="1">
      <alignment horizontal="center" vertical="top" wrapText="1"/>
    </xf>
    <xf numFmtId="49" fontId="15" fillId="0" borderId="17" xfId="0" applyNumberFormat="1" applyFont="1" applyBorder="1" applyAlignment="1">
      <alignment horizontal="center" vertical="top" wrapText="1"/>
    </xf>
    <xf numFmtId="49" fontId="15" fillId="4" borderId="22" xfId="0" applyNumberFormat="1" applyFont="1" applyFill="1" applyBorder="1" applyAlignment="1">
      <alignment horizontal="left" vertical="top" wrapText="1"/>
    </xf>
    <xf numFmtId="49" fontId="15" fillId="10" borderId="24" xfId="0" applyNumberFormat="1" applyFont="1" applyFill="1" applyBorder="1" applyAlignment="1">
      <alignment horizontal="left" vertical="top" wrapText="1"/>
    </xf>
    <xf numFmtId="49" fontId="15" fillId="10" borderId="20" xfId="0" applyNumberFormat="1" applyFont="1" applyFill="1" applyBorder="1" applyAlignment="1">
      <alignment horizontal="left" vertical="top" wrapText="1"/>
    </xf>
    <xf numFmtId="49" fontId="16" fillId="0" borderId="28" xfId="0" applyNumberFormat="1" applyFont="1" applyBorder="1" applyAlignment="1">
      <alignment horizontal="center" vertical="top" wrapText="1"/>
    </xf>
    <xf numFmtId="49" fontId="16" fillId="0" borderId="31" xfId="0" applyNumberFormat="1" applyFont="1" applyBorder="1" applyAlignment="1">
      <alignment horizontal="center" vertical="top" wrapText="1"/>
    </xf>
    <xf numFmtId="49" fontId="16" fillId="0" borderId="16" xfId="0" applyNumberFormat="1" applyFont="1" applyBorder="1" applyAlignment="1">
      <alignment horizontal="center" vertical="top" wrapText="1"/>
    </xf>
    <xf numFmtId="0" fontId="16" fillId="5" borderId="28" xfId="0" applyFont="1" applyFill="1" applyBorder="1" applyAlignment="1">
      <alignment horizontal="left" vertical="top" wrapText="1"/>
    </xf>
    <xf numFmtId="0" fontId="16" fillId="5" borderId="16" xfId="0" applyFont="1" applyFill="1" applyBorder="1" applyAlignment="1">
      <alignment horizontal="left" vertical="top" wrapText="1"/>
    </xf>
    <xf numFmtId="0" fontId="16" fillId="3" borderId="28" xfId="0" applyFont="1" applyFill="1" applyBorder="1" applyAlignment="1">
      <alignment horizontal="left" vertical="top" wrapText="1"/>
    </xf>
    <xf numFmtId="0" fontId="16" fillId="3" borderId="16" xfId="0" applyFont="1" applyFill="1" applyBorder="1" applyAlignment="1">
      <alignment horizontal="left" vertical="top" wrapText="1"/>
    </xf>
    <xf numFmtId="49" fontId="15" fillId="4" borderId="10" xfId="0" applyNumberFormat="1" applyFont="1" applyFill="1" applyBorder="1" applyAlignment="1">
      <alignment horizontal="center" vertical="top" wrapText="1"/>
    </xf>
    <xf numFmtId="49" fontId="15" fillId="4" borderId="1" xfId="0" applyNumberFormat="1" applyFont="1" applyFill="1" applyBorder="1" applyAlignment="1">
      <alignment horizontal="center" vertical="top" wrapText="1"/>
    </xf>
    <xf numFmtId="49" fontId="15" fillId="4" borderId="1" xfId="0" applyNumberFormat="1" applyFont="1" applyFill="1" applyBorder="1" applyAlignment="1">
      <alignment horizontal="center" vertical="top" textRotation="90" wrapText="1"/>
    </xf>
    <xf numFmtId="49" fontId="15" fillId="4" borderId="24" xfId="0" applyNumberFormat="1" applyFont="1" applyFill="1" applyBorder="1" applyAlignment="1">
      <alignment horizontal="left" vertical="top" wrapText="1"/>
    </xf>
    <xf numFmtId="49" fontId="15" fillId="4" borderId="42" xfId="0" applyNumberFormat="1" applyFont="1" applyFill="1" applyBorder="1" applyAlignment="1">
      <alignment horizontal="left" vertical="top" wrapText="1"/>
    </xf>
    <xf numFmtId="49" fontId="15" fillId="4" borderId="7" xfId="0" applyNumberFormat="1" applyFont="1" applyFill="1" applyBorder="1" applyAlignment="1">
      <alignment horizontal="left" vertical="top" wrapText="1"/>
    </xf>
    <xf numFmtId="49" fontId="15" fillId="0" borderId="1" xfId="0" applyNumberFormat="1" applyFont="1" applyBorder="1" applyAlignment="1">
      <alignment horizontal="left" vertical="top" wrapText="1"/>
    </xf>
    <xf numFmtId="49" fontId="16" fillId="4" borderId="34" xfId="0" applyNumberFormat="1" applyFont="1" applyFill="1" applyBorder="1" applyAlignment="1">
      <alignment horizontal="center" vertical="top" wrapText="1"/>
    </xf>
    <xf numFmtId="49" fontId="16" fillId="4" borderId="60" xfId="0" applyNumberFormat="1" applyFont="1" applyFill="1" applyBorder="1" applyAlignment="1">
      <alignment horizontal="center" vertical="top" wrapText="1"/>
    </xf>
    <xf numFmtId="49" fontId="15" fillId="0" borderId="15" xfId="0" applyNumberFormat="1" applyFont="1" applyBorder="1" applyAlignment="1">
      <alignment horizontal="center" vertical="top" wrapText="1"/>
    </xf>
    <xf numFmtId="49" fontId="15" fillId="0" borderId="15" xfId="0" applyNumberFormat="1" applyFont="1" applyBorder="1" applyAlignment="1">
      <alignment horizontal="center" vertical="top" textRotation="90" wrapText="1"/>
    </xf>
    <xf numFmtId="0" fontId="15" fillId="4" borderId="22" xfId="0" applyFont="1" applyFill="1" applyBorder="1" applyAlignment="1">
      <alignment horizontal="left" vertical="top" wrapText="1"/>
    </xf>
    <xf numFmtId="49" fontId="16" fillId="2" borderId="34" xfId="0" applyNumberFormat="1" applyFont="1" applyFill="1" applyBorder="1" applyAlignment="1">
      <alignment horizontal="center" vertical="top" wrapText="1"/>
    </xf>
    <xf numFmtId="49" fontId="16" fillId="2" borderId="60" xfId="0" applyNumberFormat="1" applyFont="1" applyFill="1" applyBorder="1" applyAlignment="1">
      <alignment horizontal="center" vertical="top" wrapText="1"/>
    </xf>
    <xf numFmtId="49" fontId="15" fillId="0" borderId="17" xfId="0" applyNumberFormat="1" applyFont="1" applyBorder="1" applyAlignment="1">
      <alignment horizontal="left" vertical="top" wrapText="1"/>
    </xf>
    <xf numFmtId="49" fontId="15" fillId="0" borderId="2" xfId="0" applyNumberFormat="1" applyFont="1" applyBorder="1" applyAlignment="1">
      <alignment horizontal="left" vertical="top" wrapText="1"/>
    </xf>
    <xf numFmtId="49" fontId="15" fillId="0" borderId="7" xfId="0" applyNumberFormat="1" applyFont="1" applyBorder="1" applyAlignment="1">
      <alignment horizontal="left" vertical="top" wrapText="1"/>
    </xf>
    <xf numFmtId="49" fontId="7" fillId="0" borderId="16" xfId="0" applyNumberFormat="1" applyFont="1" applyBorder="1" applyAlignment="1">
      <alignment horizontal="left" vertical="top" wrapText="1"/>
    </xf>
    <xf numFmtId="49" fontId="7" fillId="0" borderId="31" xfId="0" applyNumberFormat="1" applyFont="1" applyBorder="1" applyAlignment="1">
      <alignment horizontal="left" vertical="top" wrapText="1"/>
    </xf>
    <xf numFmtId="49" fontId="5" fillId="4" borderId="1" xfId="0" applyNumberFormat="1" applyFont="1" applyFill="1" applyBorder="1" applyAlignment="1">
      <alignment horizontal="right" vertical="top" textRotation="90" wrapText="1"/>
    </xf>
    <xf numFmtId="49" fontId="7" fillId="4" borderId="34" xfId="0" applyNumberFormat="1" applyFont="1" applyFill="1" applyBorder="1" applyAlignment="1">
      <alignment horizontal="left" vertical="top" wrapText="1"/>
    </xf>
    <xf numFmtId="49" fontId="7" fillId="4" borderId="59" xfId="0" applyNumberFormat="1" applyFont="1" applyFill="1" applyBorder="1" applyAlignment="1">
      <alignment horizontal="left" vertical="top" wrapText="1"/>
    </xf>
    <xf numFmtId="49" fontId="5" fillId="0" borderId="1" xfId="0" applyNumberFormat="1" applyFont="1" applyBorder="1" applyAlignment="1">
      <alignment horizontal="right" vertical="top" textRotation="90" wrapText="1"/>
    </xf>
    <xf numFmtId="49" fontId="7" fillId="2" borderId="59" xfId="0" applyNumberFormat="1" applyFont="1" applyFill="1" applyBorder="1" applyAlignment="1">
      <alignment horizontal="left" vertical="top" wrapText="1"/>
    </xf>
    <xf numFmtId="0" fontId="15" fillId="0" borderId="10" xfId="0" applyFont="1" applyBorder="1" applyAlignment="1">
      <alignment horizontal="left" vertical="top" wrapText="1"/>
    </xf>
    <xf numFmtId="0" fontId="15" fillId="0" borderId="1" xfId="0" applyFont="1" applyBorder="1" applyAlignment="1">
      <alignment horizontal="left" vertical="top" wrapText="1"/>
    </xf>
    <xf numFmtId="0" fontId="15" fillId="0" borderId="15" xfId="0" applyFont="1" applyBorder="1" applyAlignment="1">
      <alignment horizontal="left" vertical="top" wrapText="1"/>
    </xf>
    <xf numFmtId="165" fontId="15" fillId="4" borderId="29" xfId="0" applyNumberFormat="1" applyFont="1" applyFill="1" applyBorder="1" applyAlignment="1">
      <alignment horizontal="center" vertical="top"/>
    </xf>
    <xf numFmtId="165" fontId="15" fillId="2" borderId="23" xfId="0" applyNumberFormat="1" applyFont="1" applyFill="1" applyBorder="1" applyAlignment="1">
      <alignment horizontal="center" vertical="top"/>
    </xf>
    <xf numFmtId="165" fontId="15" fillId="2" borderId="61" xfId="0" applyNumberFormat="1" applyFont="1" applyFill="1" applyBorder="1" applyAlignment="1">
      <alignment horizontal="center" vertical="top"/>
    </xf>
    <xf numFmtId="0" fontId="15" fillId="0" borderId="57" xfId="0" applyFont="1" applyBorder="1" applyAlignment="1">
      <alignment horizontal="left" vertical="top" wrapText="1"/>
    </xf>
    <xf numFmtId="0" fontId="15" fillId="0" borderId="19" xfId="0" applyFont="1" applyBorder="1" applyAlignment="1">
      <alignment horizontal="left" vertical="top" wrapText="1"/>
    </xf>
    <xf numFmtId="0" fontId="15" fillId="0" borderId="58" xfId="0" applyFont="1" applyBorder="1" applyAlignment="1">
      <alignment horizontal="left" vertical="top" wrapText="1"/>
    </xf>
    <xf numFmtId="165" fontId="15" fillId="2" borderId="30" xfId="0" applyNumberFormat="1" applyFont="1" applyFill="1" applyBorder="1" applyAlignment="1">
      <alignment horizontal="center" vertical="top"/>
    </xf>
    <xf numFmtId="165" fontId="15" fillId="2" borderId="55" xfId="0" applyNumberFormat="1" applyFont="1" applyFill="1" applyBorder="1" applyAlignment="1">
      <alignment horizontal="center" vertical="top"/>
    </xf>
    <xf numFmtId="165" fontId="15" fillId="2" borderId="27" xfId="0" applyNumberFormat="1" applyFont="1" applyFill="1" applyBorder="1" applyAlignment="1">
      <alignment horizontal="center" vertical="top"/>
    </xf>
    <xf numFmtId="0" fontId="7" fillId="0" borderId="0" xfId="0" applyFont="1" applyAlignment="1">
      <alignment horizontal="center" vertical="top"/>
    </xf>
    <xf numFmtId="0" fontId="7" fillId="4" borderId="21" xfId="0" applyFont="1" applyFill="1" applyBorder="1" applyAlignment="1">
      <alignment vertical="top" textRotation="90" wrapText="1"/>
    </xf>
    <xf numFmtId="0" fontId="7" fillId="4" borderId="13" xfId="0" applyFont="1" applyFill="1" applyBorder="1" applyAlignment="1">
      <alignment vertical="top" textRotation="90" wrapText="1"/>
    </xf>
    <xf numFmtId="0" fontId="7" fillId="4" borderId="14" xfId="0" applyFont="1" applyFill="1" applyBorder="1" applyAlignment="1">
      <alignment vertical="top" textRotation="90" wrapText="1"/>
    </xf>
    <xf numFmtId="0" fontId="7" fillId="4" borderId="64" xfId="0" applyFont="1" applyFill="1" applyBorder="1" applyAlignment="1">
      <alignment vertical="top" textRotation="90" wrapText="1"/>
    </xf>
    <xf numFmtId="0" fontId="7" fillId="4" borderId="12" xfId="0" applyFont="1" applyFill="1" applyBorder="1" applyAlignment="1">
      <alignment vertical="top" textRotation="90" wrapText="1"/>
    </xf>
    <xf numFmtId="0" fontId="7" fillId="4" borderId="1" xfId="0" applyFont="1" applyFill="1" applyBorder="1" applyAlignment="1">
      <alignment vertical="top" textRotation="90" wrapText="1"/>
    </xf>
    <xf numFmtId="0" fontId="7" fillId="4" borderId="17" xfId="0" applyFont="1" applyFill="1" applyBorder="1" applyAlignment="1">
      <alignment vertical="top" textRotation="90" wrapText="1"/>
    </xf>
    <xf numFmtId="0" fontId="7" fillId="4" borderId="19" xfId="0" applyFont="1" applyFill="1" applyBorder="1" applyAlignment="1">
      <alignment vertical="top" textRotation="90" wrapText="1"/>
    </xf>
    <xf numFmtId="49" fontId="5" fillId="0" borderId="17" xfId="0" applyNumberFormat="1" applyFont="1" applyBorder="1" applyAlignment="1">
      <alignment horizontal="left" vertical="top" wrapText="1"/>
    </xf>
    <xf numFmtId="49" fontId="5" fillId="0" borderId="2" xfId="0" applyNumberFormat="1" applyFont="1" applyBorder="1" applyAlignment="1">
      <alignment horizontal="left" vertical="top" wrapText="1"/>
    </xf>
    <xf numFmtId="49" fontId="5" fillId="0" borderId="7" xfId="0" applyNumberFormat="1" applyFont="1" applyBorder="1" applyAlignment="1">
      <alignment horizontal="left" vertical="top" wrapText="1"/>
    </xf>
    <xf numFmtId="0" fontId="7" fillId="3" borderId="60" xfId="0" applyFont="1" applyFill="1" applyBorder="1" applyAlignment="1">
      <alignment horizontal="left" vertical="top" wrapText="1"/>
    </xf>
    <xf numFmtId="165" fontId="7" fillId="3" borderId="28" xfId="0" applyNumberFormat="1" applyFont="1" applyFill="1" applyBorder="1" applyAlignment="1">
      <alignment horizontal="center" vertical="top"/>
    </xf>
    <xf numFmtId="165" fontId="7" fillId="3" borderId="16" xfId="0" applyNumberFormat="1" applyFont="1" applyFill="1" applyBorder="1" applyAlignment="1">
      <alignment horizontal="center" vertical="top"/>
    </xf>
    <xf numFmtId="165" fontId="7" fillId="3" borderId="31" xfId="0" applyNumberFormat="1" applyFont="1" applyFill="1" applyBorder="1" applyAlignment="1">
      <alignment horizontal="center" vertical="top"/>
    </xf>
    <xf numFmtId="49" fontId="5" fillId="0" borderId="0" xfId="0" applyNumberFormat="1" applyFont="1" applyAlignment="1">
      <alignment horizontal="left" vertical="top" wrapText="1"/>
    </xf>
    <xf numFmtId="0" fontId="5" fillId="0" borderId="10" xfId="0" applyFont="1" applyBorder="1" applyAlignment="1">
      <alignment horizontal="left" vertical="top"/>
    </xf>
    <xf numFmtId="0" fontId="5" fillId="0" borderId="1" xfId="0" applyFont="1" applyBorder="1" applyAlignment="1">
      <alignment horizontal="left" vertical="top"/>
    </xf>
    <xf numFmtId="0" fontId="5" fillId="0" borderId="15" xfId="0" applyFont="1" applyBorder="1" applyAlignment="1">
      <alignment horizontal="left" vertical="top"/>
    </xf>
    <xf numFmtId="165" fontId="5" fillId="0" borderId="29" xfId="0" applyNumberFormat="1" applyFont="1" applyBorder="1" applyAlignment="1">
      <alignment horizontal="center" vertical="top"/>
    </xf>
    <xf numFmtId="165" fontId="5" fillId="0" borderId="23" xfId="0" applyNumberFormat="1" applyFont="1" applyBorder="1" applyAlignment="1">
      <alignment horizontal="center" vertical="top"/>
    </xf>
    <xf numFmtId="165" fontId="5" fillId="0" borderId="61" xfId="0" applyNumberFormat="1" applyFont="1" applyBorder="1" applyAlignment="1">
      <alignment horizontal="center" vertical="top"/>
    </xf>
    <xf numFmtId="49" fontId="5" fillId="0" borderId="33" xfId="0" applyNumberFormat="1" applyFont="1" applyBorder="1" applyAlignment="1">
      <alignment horizontal="center" vertical="top" wrapText="1"/>
    </xf>
    <xf numFmtId="49" fontId="5" fillId="0" borderId="67" xfId="0" applyNumberFormat="1" applyFont="1" applyBorder="1" applyAlignment="1">
      <alignment horizontal="center" vertical="top" wrapText="1"/>
    </xf>
    <xf numFmtId="49" fontId="5" fillId="0" borderId="6" xfId="0" applyNumberFormat="1" applyFont="1" applyBorder="1" applyAlignment="1">
      <alignment horizontal="center" vertical="top" wrapText="1"/>
    </xf>
    <xf numFmtId="49" fontId="5" fillId="0" borderId="17" xfId="0" applyNumberFormat="1" applyFont="1" applyBorder="1" applyAlignment="1">
      <alignment horizontal="center" vertical="top" wrapText="1"/>
    </xf>
    <xf numFmtId="49" fontId="5" fillId="0" borderId="2" xfId="0" applyNumberFormat="1" applyFont="1" applyBorder="1" applyAlignment="1">
      <alignment horizontal="center" vertical="top" wrapText="1"/>
    </xf>
    <xf numFmtId="49" fontId="5" fillId="0" borderId="7" xfId="0" applyNumberFormat="1" applyFont="1" applyBorder="1" applyAlignment="1">
      <alignment horizontal="center" vertical="top" wrapText="1"/>
    </xf>
    <xf numFmtId="49" fontId="5" fillId="0" borderId="17" xfId="0" applyNumberFormat="1" applyFont="1" applyBorder="1" applyAlignment="1">
      <alignment horizontal="center" vertical="top" textRotation="90" wrapText="1"/>
    </xf>
    <xf numFmtId="49" fontId="5" fillId="0" borderId="2" xfId="0" applyNumberFormat="1" applyFont="1" applyBorder="1" applyAlignment="1">
      <alignment horizontal="center" vertical="top" textRotation="90" wrapText="1"/>
    </xf>
    <xf numFmtId="49" fontId="5" fillId="0" borderId="7" xfId="0" applyNumberFormat="1" applyFont="1" applyBorder="1" applyAlignment="1">
      <alignment horizontal="center" vertical="top" textRotation="90" wrapText="1"/>
    </xf>
    <xf numFmtId="49" fontId="5" fillId="0" borderId="22" xfId="0" applyNumberFormat="1" applyFont="1" applyBorder="1" applyAlignment="1">
      <alignment horizontal="left" vertical="top" wrapText="1"/>
    </xf>
    <xf numFmtId="49" fontId="5" fillId="0" borderId="24" xfId="0" applyNumberFormat="1" applyFont="1" applyBorder="1" applyAlignment="1">
      <alignment horizontal="left" vertical="top" wrapText="1"/>
    </xf>
    <xf numFmtId="49" fontId="5" fillId="0" borderId="20" xfId="0" applyNumberFormat="1" applyFont="1" applyBorder="1" applyAlignment="1">
      <alignment horizontal="left" vertical="top" wrapText="1"/>
    </xf>
    <xf numFmtId="0" fontId="7" fillId="0" borderId="51" xfId="0" applyFont="1" applyBorder="1" applyAlignment="1">
      <alignment horizontal="center" vertical="top"/>
    </xf>
    <xf numFmtId="0" fontId="7" fillId="0" borderId="53" xfId="0" applyFont="1" applyBorder="1" applyAlignment="1">
      <alignment horizontal="center" vertical="top"/>
    </xf>
    <xf numFmtId="0" fontId="7" fillId="0" borderId="54" xfId="0" applyFont="1" applyBorder="1" applyAlignment="1">
      <alignment horizontal="center" vertical="top"/>
    </xf>
    <xf numFmtId="49" fontId="7" fillId="0" borderId="3" xfId="0" applyNumberFormat="1" applyFont="1" applyBorder="1" applyAlignment="1">
      <alignment horizontal="right" vertical="top" wrapText="1"/>
    </xf>
    <xf numFmtId="49" fontId="7" fillId="0" borderId="34" xfId="0" applyNumberFormat="1" applyFont="1" applyBorder="1" applyAlignment="1">
      <alignment horizontal="right" vertical="top" wrapText="1"/>
    </xf>
    <xf numFmtId="49" fontId="7" fillId="0" borderId="4" xfId="0" applyNumberFormat="1" applyFont="1" applyBorder="1" applyAlignment="1">
      <alignment horizontal="right" vertical="top" wrapText="1"/>
    </xf>
    <xf numFmtId="49" fontId="7" fillId="0" borderId="59" xfId="0" applyNumberFormat="1" applyFont="1" applyBorder="1" applyAlignment="1">
      <alignment horizontal="right" vertical="top" wrapText="1"/>
    </xf>
    <xf numFmtId="49" fontId="7" fillId="4" borderId="47" xfId="0" applyNumberFormat="1" applyFont="1" applyFill="1" applyBorder="1" applyAlignment="1">
      <alignment horizontal="right" vertical="top" wrapText="1"/>
    </xf>
    <xf numFmtId="49" fontId="7" fillId="4" borderId="32" xfId="0" applyNumberFormat="1" applyFont="1" applyFill="1" applyBorder="1" applyAlignment="1">
      <alignment horizontal="right" vertical="top" wrapText="1"/>
    </xf>
    <xf numFmtId="0" fontId="7" fillId="0" borderId="40" xfId="0" applyFont="1" applyBorder="1" applyAlignment="1">
      <alignment horizontal="left" vertical="top" wrapText="1"/>
    </xf>
    <xf numFmtId="0" fontId="7" fillId="0" borderId="42" xfId="0" applyFont="1" applyBorder="1" applyAlignment="1">
      <alignment horizontal="left" vertical="top" wrapText="1"/>
    </xf>
    <xf numFmtId="0" fontId="7" fillId="0" borderId="63" xfId="0" applyFont="1" applyBorder="1" applyAlignment="1">
      <alignment horizontal="left" vertical="top" wrapText="1"/>
    </xf>
    <xf numFmtId="165" fontId="7" fillId="0" borderId="28" xfId="0" applyNumberFormat="1" applyFont="1" applyBorder="1" applyAlignment="1">
      <alignment horizontal="center" vertical="top"/>
    </xf>
    <xf numFmtId="165" fontId="7" fillId="0" borderId="16" xfId="0" applyNumberFormat="1" applyFont="1" applyBorder="1" applyAlignment="1">
      <alignment horizontal="center" vertical="top"/>
    </xf>
    <xf numFmtId="165" fontId="7" fillId="0" borderId="31" xfId="0" applyNumberFormat="1" applyFont="1" applyBorder="1" applyAlignment="1">
      <alignment horizontal="center" vertical="top"/>
    </xf>
    <xf numFmtId="49" fontId="7" fillId="0" borderId="59" xfId="0" applyNumberFormat="1" applyFont="1" applyBorder="1" applyAlignment="1">
      <alignment horizontal="center" vertical="top" wrapText="1"/>
    </xf>
    <xf numFmtId="0" fontId="5" fillId="0" borderId="24" xfId="0" applyFont="1" applyBorder="1" applyAlignment="1">
      <alignment horizontal="left" vertical="top" wrapText="1"/>
    </xf>
    <xf numFmtId="0" fontId="5" fillId="0" borderId="8" xfId="0" applyFont="1" applyBorder="1" applyAlignment="1">
      <alignment horizontal="left" vertical="top" wrapText="1"/>
    </xf>
    <xf numFmtId="0" fontId="5" fillId="0" borderId="13" xfId="0" applyFont="1" applyBorder="1" applyAlignment="1">
      <alignment horizontal="left" vertical="top" wrapText="1"/>
    </xf>
    <xf numFmtId="0" fontId="5" fillId="0" borderId="17" xfId="0" applyFont="1" applyBorder="1" applyAlignment="1">
      <alignment horizontal="center" vertical="top" wrapText="1"/>
    </xf>
    <xf numFmtId="0" fontId="5" fillId="0" borderId="7" xfId="0" applyFont="1" applyBorder="1" applyAlignment="1">
      <alignment horizontal="center" vertical="top" wrapText="1"/>
    </xf>
    <xf numFmtId="1" fontId="5" fillId="4" borderId="14" xfId="7" applyNumberFormat="1" applyFont="1" applyFill="1" applyBorder="1" applyAlignment="1">
      <alignment horizontal="left" vertical="top" wrapText="1"/>
    </xf>
    <xf numFmtId="1" fontId="5" fillId="4" borderId="8" xfId="7" applyNumberFormat="1" applyFont="1" applyFill="1" applyBorder="1" applyAlignment="1">
      <alignment horizontal="left" vertical="top" wrapText="1"/>
    </xf>
    <xf numFmtId="1" fontId="5" fillId="4" borderId="17" xfId="7" applyNumberFormat="1" applyFont="1" applyFill="1" applyBorder="1" applyAlignment="1">
      <alignment horizontal="center" vertical="top" wrapText="1"/>
    </xf>
    <xf numFmtId="1" fontId="5" fillId="4" borderId="7" xfId="7" applyNumberFormat="1" applyFont="1" applyFill="1" applyBorder="1" applyAlignment="1">
      <alignment horizontal="center" vertical="top" wrapText="1"/>
    </xf>
    <xf numFmtId="0" fontId="5" fillId="0" borderId="14" xfId="0" applyFont="1" applyBorder="1" applyAlignment="1">
      <alignment horizontal="left" vertical="top" wrapText="1"/>
    </xf>
    <xf numFmtId="0" fontId="5" fillId="0" borderId="25" xfId="0" applyFont="1" applyBorder="1" applyAlignment="1">
      <alignment horizontal="left" vertical="top" wrapText="1"/>
    </xf>
    <xf numFmtId="0" fontId="7" fillId="4" borderId="28" xfId="0" applyFont="1" applyFill="1" applyBorder="1" applyAlignment="1">
      <alignment horizontal="left" vertical="top" wrapText="1"/>
    </xf>
    <xf numFmtId="0" fontId="7" fillId="4" borderId="16" xfId="0" applyFont="1" applyFill="1" applyBorder="1" applyAlignment="1">
      <alignment horizontal="left" vertical="top" wrapText="1"/>
    </xf>
    <xf numFmtId="49" fontId="5" fillId="4" borderId="6" xfId="0" applyNumberFormat="1" applyFont="1" applyFill="1" applyBorder="1" applyAlignment="1">
      <alignment horizontal="center" vertical="top" wrapText="1"/>
    </xf>
    <xf numFmtId="49" fontId="5" fillId="4" borderId="17" xfId="0" applyNumberFormat="1"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5" fillId="4" borderId="7" xfId="0" applyNumberFormat="1" applyFont="1" applyFill="1" applyBorder="1" applyAlignment="1">
      <alignment horizontal="center" vertical="top" wrapText="1"/>
    </xf>
    <xf numFmtId="49" fontId="11" fillId="4" borderId="17" xfId="0" applyNumberFormat="1" applyFont="1" applyFill="1" applyBorder="1" applyAlignment="1">
      <alignment horizontal="left" vertical="top" textRotation="90" wrapText="1"/>
    </xf>
    <xf numFmtId="49" fontId="11" fillId="4" borderId="2" xfId="0" applyNumberFormat="1" applyFont="1" applyFill="1" applyBorder="1" applyAlignment="1">
      <alignment horizontal="left" vertical="top" textRotation="90" wrapText="1"/>
    </xf>
    <xf numFmtId="49" fontId="11" fillId="4" borderId="7" xfId="0" applyNumberFormat="1" applyFont="1" applyFill="1" applyBorder="1" applyAlignment="1">
      <alignment horizontal="left" vertical="top" textRotation="90" wrapText="1"/>
    </xf>
    <xf numFmtId="49" fontId="7" fillId="4" borderId="34" xfId="0" applyNumberFormat="1" applyFont="1" applyFill="1" applyBorder="1" applyAlignment="1">
      <alignment horizontal="center" vertical="top" wrapText="1"/>
    </xf>
    <xf numFmtId="49" fontId="7" fillId="4" borderId="60" xfId="0" applyNumberFormat="1" applyFont="1" applyFill="1" applyBorder="1" applyAlignment="1">
      <alignment horizontal="center" vertical="top" wrapText="1"/>
    </xf>
    <xf numFmtId="49" fontId="5" fillId="4" borderId="33" xfId="0" applyNumberFormat="1" applyFont="1" applyFill="1" applyBorder="1" applyAlignment="1">
      <alignment horizontal="center" vertical="top" wrapText="1"/>
    </xf>
    <xf numFmtId="49" fontId="5" fillId="4" borderId="67" xfId="0" applyNumberFormat="1" applyFont="1" applyFill="1" applyBorder="1" applyAlignment="1">
      <alignment horizontal="center" vertical="top" wrapText="1"/>
    </xf>
    <xf numFmtId="49" fontId="7" fillId="4" borderId="28" xfId="0" applyNumberFormat="1" applyFont="1" applyFill="1" applyBorder="1" applyAlignment="1">
      <alignment horizontal="left" vertical="top" wrapText="1"/>
    </xf>
    <xf numFmtId="49" fontId="7" fillId="4" borderId="16" xfId="0" applyNumberFormat="1" applyFont="1" applyFill="1" applyBorder="1" applyAlignment="1">
      <alignment horizontal="left" vertical="top" wrapText="1"/>
    </xf>
    <xf numFmtId="49" fontId="7" fillId="4" borderId="28" xfId="0" applyNumberFormat="1" applyFont="1" applyFill="1" applyBorder="1" applyAlignment="1">
      <alignment horizontal="right" vertical="top" wrapText="1"/>
    </xf>
    <xf numFmtId="49" fontId="7" fillId="4" borderId="16" xfId="0" applyNumberFormat="1" applyFont="1" applyFill="1" applyBorder="1" applyAlignment="1">
      <alignment horizontal="right" vertical="top" wrapText="1"/>
    </xf>
    <xf numFmtId="165" fontId="5" fillId="2" borderId="30" xfId="0" applyNumberFormat="1" applyFont="1" applyFill="1" applyBorder="1" applyAlignment="1">
      <alignment horizontal="center" vertical="top"/>
    </xf>
    <xf numFmtId="165" fontId="5" fillId="2" borderId="55" xfId="0" applyNumberFormat="1" applyFont="1" applyFill="1" applyBorder="1" applyAlignment="1">
      <alignment horizontal="center" vertical="top"/>
    </xf>
    <xf numFmtId="165" fontId="5" fillId="2" borderId="27" xfId="0" applyNumberFormat="1" applyFont="1" applyFill="1" applyBorder="1" applyAlignment="1">
      <alignment horizontal="center" vertical="top"/>
    </xf>
    <xf numFmtId="49" fontId="7" fillId="4" borderId="31" xfId="0" applyNumberFormat="1" applyFont="1" applyFill="1" applyBorder="1" applyAlignment="1">
      <alignment horizontal="center" vertical="top" wrapText="1"/>
    </xf>
    <xf numFmtId="49" fontId="7" fillId="4" borderId="60" xfId="0" applyNumberFormat="1" applyFont="1" applyFill="1" applyBorder="1" applyAlignment="1">
      <alignment horizontal="right" vertical="top" wrapText="1"/>
    </xf>
    <xf numFmtId="49" fontId="7" fillId="4" borderId="31" xfId="0" applyNumberFormat="1" applyFont="1" applyFill="1" applyBorder="1" applyAlignment="1">
      <alignment horizontal="right" vertical="top" wrapText="1"/>
    </xf>
    <xf numFmtId="49" fontId="7" fillId="4" borderId="75" xfId="0" applyNumberFormat="1" applyFont="1" applyFill="1" applyBorder="1" applyAlignment="1">
      <alignment horizontal="center" vertical="top" wrapText="1"/>
    </xf>
    <xf numFmtId="49" fontId="7" fillId="4" borderId="76" xfId="0" applyNumberFormat="1" applyFont="1" applyFill="1" applyBorder="1" applyAlignment="1">
      <alignment horizontal="center" vertical="top" wrapText="1"/>
    </xf>
    <xf numFmtId="49" fontId="7" fillId="4" borderId="0" xfId="0" applyNumberFormat="1" applyFont="1" applyFill="1" applyAlignment="1">
      <alignment horizontal="center" vertical="top" wrapText="1"/>
    </xf>
    <xf numFmtId="49" fontId="7" fillId="4" borderId="53" xfId="0" applyNumberFormat="1" applyFont="1" applyFill="1" applyBorder="1" applyAlignment="1">
      <alignment horizontal="center" vertical="top" wrapText="1"/>
    </xf>
    <xf numFmtId="49" fontId="5" fillId="4" borderId="17" xfId="0" applyNumberFormat="1" applyFont="1" applyFill="1" applyBorder="1" applyAlignment="1">
      <alignment horizontal="left" vertical="top" textRotation="90" wrapText="1"/>
    </xf>
    <xf numFmtId="49" fontId="5" fillId="4" borderId="2" xfId="0" applyNumberFormat="1" applyFont="1" applyFill="1" applyBorder="1" applyAlignment="1">
      <alignment horizontal="left" vertical="top" textRotation="90" wrapText="1"/>
    </xf>
    <xf numFmtId="49" fontId="5" fillId="4" borderId="7" xfId="0" applyNumberFormat="1" applyFont="1" applyFill="1" applyBorder="1" applyAlignment="1">
      <alignment horizontal="left" vertical="top" textRotation="90" wrapText="1"/>
    </xf>
    <xf numFmtId="49" fontId="5" fillId="4" borderId="22" xfId="0" applyNumberFormat="1" applyFont="1" applyFill="1" applyBorder="1" applyAlignment="1">
      <alignment horizontal="left" vertical="top" wrapText="1"/>
    </xf>
    <xf numFmtId="49" fontId="5" fillId="4" borderId="24" xfId="0" applyNumberFormat="1" applyFont="1" applyFill="1" applyBorder="1" applyAlignment="1">
      <alignment horizontal="left" vertical="top" wrapText="1"/>
    </xf>
    <xf numFmtId="0" fontId="5" fillId="0" borderId="74" xfId="0" applyFont="1" applyBorder="1" applyAlignment="1">
      <alignment horizontal="left" vertical="top" wrapText="1"/>
    </xf>
    <xf numFmtId="0" fontId="5" fillId="0" borderId="0" xfId="0" applyFont="1" applyAlignment="1">
      <alignment horizontal="left" vertical="top" wrapText="1"/>
    </xf>
    <xf numFmtId="0" fontId="7" fillId="0" borderId="28" xfId="0" applyFont="1" applyBorder="1" applyAlignment="1">
      <alignment horizontal="left" vertical="top" wrapText="1"/>
    </xf>
    <xf numFmtId="0" fontId="7" fillId="0" borderId="16" xfId="0" applyFont="1" applyBorder="1" applyAlignment="1">
      <alignment horizontal="left" vertical="top" wrapText="1"/>
    </xf>
    <xf numFmtId="0" fontId="7" fillId="0" borderId="31" xfId="0" applyFont="1" applyBorder="1" applyAlignment="1">
      <alignment horizontal="left" vertical="top" wrapText="1"/>
    </xf>
    <xf numFmtId="167" fontId="7" fillId="4" borderId="28" xfId="0" applyNumberFormat="1" applyFont="1" applyFill="1" applyBorder="1" applyAlignment="1">
      <alignment horizontal="center" vertical="top"/>
    </xf>
    <xf numFmtId="167" fontId="7" fillId="4" borderId="16" xfId="0" applyNumberFormat="1" applyFont="1" applyFill="1" applyBorder="1" applyAlignment="1">
      <alignment horizontal="center" vertical="top"/>
    </xf>
    <xf numFmtId="167" fontId="7" fillId="4" borderId="31" xfId="0" applyNumberFormat="1" applyFont="1" applyFill="1" applyBorder="1" applyAlignment="1">
      <alignment horizontal="center" vertical="top"/>
    </xf>
    <xf numFmtId="0" fontId="7" fillId="4" borderId="72" xfId="0" applyFont="1" applyFill="1" applyBorder="1" applyAlignment="1">
      <alignment horizontal="center" vertical="top"/>
    </xf>
    <xf numFmtId="0" fontId="7" fillId="4" borderId="8" xfId="0" applyFont="1" applyFill="1" applyBorder="1" applyAlignment="1">
      <alignment horizontal="center" vertical="top"/>
    </xf>
    <xf numFmtId="0" fontId="5" fillId="4" borderId="72" xfId="0" applyFont="1" applyFill="1" applyBorder="1" applyAlignment="1">
      <alignment horizontal="center" vertical="top"/>
    </xf>
    <xf numFmtId="0" fontId="7" fillId="4" borderId="12" xfId="0" applyFont="1" applyFill="1" applyBorder="1" applyAlignment="1">
      <alignment horizontal="left" vertical="top" textRotation="90" wrapText="1"/>
    </xf>
    <xf numFmtId="0" fontId="7" fillId="4" borderId="1" xfId="0" applyFont="1" applyFill="1" applyBorder="1" applyAlignment="1">
      <alignment horizontal="left" vertical="top" textRotation="90" wrapText="1"/>
    </xf>
    <xf numFmtId="0" fontId="7" fillId="4" borderId="17" xfId="0" applyFont="1" applyFill="1" applyBorder="1" applyAlignment="1">
      <alignment horizontal="left" vertical="top" textRotation="90" wrapText="1"/>
    </xf>
    <xf numFmtId="0" fontId="7" fillId="4" borderId="19" xfId="0" applyFont="1" applyFill="1" applyBorder="1" applyAlignment="1">
      <alignment horizontal="left" vertical="top" textRotation="90" wrapText="1"/>
    </xf>
    <xf numFmtId="0" fontId="7" fillId="4" borderId="42" xfId="0" applyFont="1" applyFill="1" applyBorder="1" applyAlignment="1">
      <alignment horizontal="center" vertical="top" wrapText="1"/>
    </xf>
    <xf numFmtId="0" fontId="7" fillId="4" borderId="2" xfId="0" applyFont="1" applyFill="1" applyBorder="1" applyAlignment="1">
      <alignment horizontal="center" vertical="top" wrapText="1"/>
    </xf>
    <xf numFmtId="0" fontId="7" fillId="4" borderId="38" xfId="0" applyFont="1" applyFill="1" applyBorder="1" applyAlignment="1">
      <alignment horizontal="center" vertical="top" wrapText="1"/>
    </xf>
    <xf numFmtId="49" fontId="7" fillId="0" borderId="76" xfId="0" applyNumberFormat="1" applyFont="1" applyBorder="1" applyAlignment="1">
      <alignment horizontal="center" vertical="top" wrapText="1"/>
    </xf>
    <xf numFmtId="49" fontId="7" fillId="0" borderId="0" xfId="0" applyNumberFormat="1" applyFont="1" applyAlignment="1">
      <alignment horizontal="center" vertical="top" wrapText="1"/>
    </xf>
    <xf numFmtId="0" fontId="7" fillId="3" borderId="53" xfId="0" applyFont="1" applyFill="1" applyBorder="1" applyAlignment="1">
      <alignment horizontal="left" vertical="top" wrapText="1"/>
    </xf>
    <xf numFmtId="0" fontId="5" fillId="4" borderId="2" xfId="0" applyFont="1" applyFill="1" applyBorder="1" applyAlignment="1">
      <alignment horizontal="left" vertical="top" wrapText="1"/>
    </xf>
    <xf numFmtId="49" fontId="5" fillId="4" borderId="3" xfId="0" applyNumberFormat="1" applyFont="1" applyFill="1" applyBorder="1" applyAlignment="1">
      <alignment horizontal="center" vertical="top" wrapText="1"/>
    </xf>
    <xf numFmtId="49" fontId="5" fillId="4" borderId="4" xfId="0" applyNumberFormat="1" applyFont="1" applyFill="1" applyBorder="1" applyAlignment="1">
      <alignment horizontal="center" vertical="top" wrapText="1"/>
    </xf>
    <xf numFmtId="0" fontId="5" fillId="7" borderId="53" xfId="0" applyFont="1" applyFill="1" applyBorder="1" applyAlignment="1">
      <alignment horizontal="left" vertical="top" wrapText="1"/>
    </xf>
    <xf numFmtId="0" fontId="5" fillId="4" borderId="7" xfId="0" applyFont="1" applyFill="1" applyBorder="1" applyAlignment="1">
      <alignment vertical="top" wrapText="1"/>
    </xf>
    <xf numFmtId="49" fontId="16" fillId="2" borderId="16" xfId="0" applyNumberFormat="1" applyFont="1" applyFill="1" applyBorder="1" applyAlignment="1">
      <alignment horizontal="center" vertical="top" wrapText="1"/>
    </xf>
    <xf numFmtId="0" fontId="7" fillId="4" borderId="12" xfId="0" applyFont="1" applyFill="1" applyBorder="1" applyAlignment="1">
      <alignment horizontal="center" vertical="top" textRotation="90" wrapText="1"/>
    </xf>
    <xf numFmtId="0" fontId="7" fillId="4" borderId="1" xfId="0" applyFont="1" applyFill="1" applyBorder="1" applyAlignment="1">
      <alignment horizontal="center" vertical="top" textRotation="90" wrapText="1"/>
    </xf>
    <xf numFmtId="0" fontId="7" fillId="4" borderId="17" xfId="0" applyFont="1" applyFill="1" applyBorder="1" applyAlignment="1">
      <alignment horizontal="center" vertical="top" textRotation="90" wrapText="1"/>
    </xf>
    <xf numFmtId="0" fontId="7" fillId="4" borderId="19" xfId="0" applyFont="1" applyFill="1" applyBorder="1" applyAlignment="1">
      <alignment horizontal="center" vertical="top" textRotation="90" wrapText="1"/>
    </xf>
    <xf numFmtId="0" fontId="7" fillId="4" borderId="62" xfId="0" applyFont="1" applyFill="1" applyBorder="1" applyAlignment="1">
      <alignment horizontal="center" vertical="top" textRotation="90" wrapText="1"/>
    </xf>
    <xf numFmtId="0" fontId="7" fillId="4" borderId="26" xfId="0" applyFont="1" applyFill="1" applyBorder="1" applyAlignment="1">
      <alignment horizontal="center" vertical="top" textRotation="90" wrapText="1"/>
    </xf>
    <xf numFmtId="0" fontId="7" fillId="4" borderId="65" xfId="0" applyFont="1" applyFill="1" applyBorder="1" applyAlignment="1">
      <alignment horizontal="center" vertical="top" textRotation="90" wrapText="1"/>
    </xf>
    <xf numFmtId="49" fontId="16" fillId="4" borderId="59" xfId="0" applyNumberFormat="1" applyFont="1" applyFill="1" applyBorder="1" applyAlignment="1">
      <alignment horizontal="center" vertical="top" wrapText="1"/>
    </xf>
    <xf numFmtId="49" fontId="7" fillId="0" borderId="34" xfId="0" applyNumberFormat="1" applyFont="1" applyBorder="1" applyAlignment="1">
      <alignment horizontal="left" vertical="top" wrapText="1"/>
    </xf>
    <xf numFmtId="49" fontId="7" fillId="0" borderId="59" xfId="0" applyNumberFormat="1" applyFont="1" applyBorder="1" applyAlignment="1">
      <alignment horizontal="left" vertical="top" wrapText="1"/>
    </xf>
    <xf numFmtId="0" fontId="7" fillId="5" borderId="47" xfId="0" applyFont="1" applyFill="1" applyBorder="1" applyAlignment="1">
      <alignment horizontal="left" vertical="top" wrapText="1"/>
    </xf>
    <xf numFmtId="0" fontId="7" fillId="5" borderId="32" xfId="0" applyFont="1" applyFill="1" applyBorder="1" applyAlignment="1">
      <alignment horizontal="left" vertical="top" wrapText="1"/>
    </xf>
    <xf numFmtId="0" fontId="16" fillId="3" borderId="3" xfId="0" applyFont="1" applyFill="1" applyBorder="1" applyAlignment="1">
      <alignment horizontal="left" vertical="top" wrapText="1"/>
    </xf>
    <xf numFmtId="0" fontId="16" fillId="3" borderId="4" xfId="0" applyFont="1" applyFill="1" applyBorder="1" applyAlignment="1">
      <alignment horizontal="left" vertical="top" wrapText="1"/>
    </xf>
    <xf numFmtId="0" fontId="16" fillId="3" borderId="59" xfId="0" applyFont="1" applyFill="1" applyBorder="1" applyAlignment="1">
      <alignment horizontal="left" vertical="top" wrapText="1"/>
    </xf>
    <xf numFmtId="0" fontId="15" fillId="0" borderId="29" xfId="0" applyFont="1" applyBorder="1" applyAlignment="1">
      <alignment horizontal="left" vertical="top" wrapText="1"/>
    </xf>
    <xf numFmtId="0" fontId="15" fillId="0" borderId="23" xfId="0" applyFont="1" applyBorder="1" applyAlignment="1">
      <alignment horizontal="left" vertical="top" wrapText="1"/>
    </xf>
    <xf numFmtId="0" fontId="15" fillId="0" borderId="61" xfId="0" applyFont="1" applyBorder="1" applyAlignment="1">
      <alignment horizontal="left" vertical="top" wrapText="1"/>
    </xf>
    <xf numFmtId="49" fontId="15" fillId="0" borderId="1" xfId="0" applyNumberFormat="1" applyFont="1" applyBorder="1" applyAlignment="1">
      <alignment horizontal="center" vertical="top" textRotation="90" wrapText="1"/>
    </xf>
    <xf numFmtId="49" fontId="15" fillId="4" borderId="0" xfId="0" applyNumberFormat="1" applyFont="1" applyFill="1" applyAlignment="1">
      <alignment horizontal="left" vertical="top" wrapText="1"/>
    </xf>
    <xf numFmtId="49" fontId="15" fillId="4" borderId="72" xfId="0" applyNumberFormat="1" applyFont="1" applyFill="1" applyBorder="1" applyAlignment="1">
      <alignment horizontal="left" vertical="top" wrapText="1"/>
    </xf>
    <xf numFmtId="49" fontId="16" fillId="0" borderId="3" xfId="0" applyNumberFormat="1" applyFont="1" applyBorder="1" applyAlignment="1">
      <alignment horizontal="center" vertical="top" wrapText="1"/>
    </xf>
    <xf numFmtId="49" fontId="16" fillId="0" borderId="59" xfId="0" applyNumberFormat="1" applyFont="1" applyBorder="1" applyAlignment="1">
      <alignment horizontal="center" vertical="top" wrapText="1"/>
    </xf>
    <xf numFmtId="49" fontId="16" fillId="0" borderId="51" xfId="0" applyNumberFormat="1" applyFont="1" applyBorder="1" applyAlignment="1">
      <alignment horizontal="center" vertical="top" wrapText="1"/>
    </xf>
    <xf numFmtId="49" fontId="16" fillId="0" borderId="53" xfId="0" applyNumberFormat="1" applyFont="1" applyBorder="1" applyAlignment="1">
      <alignment horizontal="center" vertical="top" wrapText="1"/>
    </xf>
    <xf numFmtId="49" fontId="16" fillId="0" borderId="54" xfId="0" applyNumberFormat="1" applyFont="1" applyBorder="1" applyAlignment="1">
      <alignment horizontal="center" vertical="top" wrapText="1"/>
    </xf>
    <xf numFmtId="0" fontId="15" fillId="4" borderId="1" xfId="0" applyFont="1" applyFill="1" applyBorder="1" applyAlignment="1">
      <alignment horizontal="left" vertical="top" wrapText="1"/>
    </xf>
    <xf numFmtId="49" fontId="16" fillId="4" borderId="31" xfId="0" applyNumberFormat="1" applyFont="1" applyFill="1" applyBorder="1" applyAlignment="1">
      <alignment horizontal="center" vertical="top" wrapText="1"/>
    </xf>
    <xf numFmtId="0" fontId="15" fillId="4" borderId="28" xfId="0" applyFont="1" applyFill="1" applyBorder="1" applyAlignment="1">
      <alignment horizontal="left" vertical="top"/>
    </xf>
    <xf numFmtId="0" fontId="15" fillId="4" borderId="16" xfId="0" applyFont="1" applyFill="1" applyBorder="1" applyAlignment="1">
      <alignment horizontal="left" vertical="top"/>
    </xf>
    <xf numFmtId="0" fontId="15" fillId="4" borderId="31" xfId="0" applyFont="1" applyFill="1" applyBorder="1" applyAlignment="1">
      <alignment horizontal="left" vertical="top"/>
    </xf>
    <xf numFmtId="49" fontId="7" fillId="4" borderId="31" xfId="0" applyNumberFormat="1" applyFont="1" applyFill="1" applyBorder="1" applyAlignment="1">
      <alignment horizontal="left" vertical="top" wrapText="1"/>
    </xf>
    <xf numFmtId="49" fontId="5" fillId="2" borderId="1" xfId="0" applyNumberFormat="1" applyFont="1" applyFill="1" applyBorder="1" applyAlignment="1">
      <alignment horizontal="center" vertical="top" wrapText="1"/>
    </xf>
    <xf numFmtId="49" fontId="5" fillId="2" borderId="1" xfId="0" applyNumberFormat="1" applyFont="1" applyFill="1" applyBorder="1" applyAlignment="1">
      <alignment horizontal="right" vertical="top" textRotation="90" wrapText="1"/>
    </xf>
    <xf numFmtId="49" fontId="7" fillId="2" borderId="34" xfId="0" applyNumberFormat="1" applyFont="1" applyFill="1" applyBorder="1" applyAlignment="1">
      <alignment horizontal="left" vertical="top" wrapText="1"/>
    </xf>
    <xf numFmtId="49" fontId="5" fillId="2" borderId="17" xfId="0" applyNumberFormat="1" applyFont="1" applyFill="1" applyBorder="1" applyAlignment="1">
      <alignment horizontal="center" vertical="top" wrapText="1"/>
    </xf>
    <xf numFmtId="49" fontId="5" fillId="2" borderId="2"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49" fontId="5" fillId="4" borderId="2" xfId="0" applyNumberFormat="1" applyFont="1" applyFill="1" applyBorder="1" applyAlignment="1">
      <alignment horizontal="left" vertical="top" wrapText="1"/>
    </xf>
    <xf numFmtId="49" fontId="7" fillId="2" borderId="16" xfId="0" applyNumberFormat="1" applyFont="1" applyFill="1" applyBorder="1" applyAlignment="1">
      <alignment horizontal="left" vertical="top" wrapText="1"/>
    </xf>
    <xf numFmtId="49" fontId="7" fillId="2" borderId="31" xfId="0" applyNumberFormat="1" applyFont="1" applyFill="1" applyBorder="1" applyAlignment="1">
      <alignment horizontal="left" vertical="top" wrapText="1"/>
    </xf>
    <xf numFmtId="49" fontId="7" fillId="2" borderId="60" xfId="0" applyNumberFormat="1" applyFont="1" applyFill="1" applyBorder="1" applyAlignment="1">
      <alignment horizontal="left" vertical="top" wrapText="1"/>
    </xf>
    <xf numFmtId="49" fontId="7" fillId="4" borderId="60" xfId="0" applyNumberFormat="1" applyFont="1" applyFill="1" applyBorder="1" applyAlignment="1">
      <alignment horizontal="left" vertical="top" wrapText="1"/>
    </xf>
    <xf numFmtId="49" fontId="5" fillId="10" borderId="24" xfId="0" applyNumberFormat="1" applyFont="1" applyFill="1" applyBorder="1" applyAlignment="1">
      <alignment horizontal="left" vertical="top" wrapText="1"/>
    </xf>
    <xf numFmtId="49" fontId="5" fillId="10" borderId="20" xfId="0" applyNumberFormat="1" applyFont="1" applyFill="1" applyBorder="1" applyAlignment="1">
      <alignment horizontal="left" vertical="top" wrapText="1"/>
    </xf>
    <xf numFmtId="49" fontId="7" fillId="0" borderId="51" xfId="0" applyNumberFormat="1" applyFont="1" applyBorder="1" applyAlignment="1">
      <alignment horizontal="center" vertical="top" wrapText="1"/>
    </xf>
    <xf numFmtId="49" fontId="7" fillId="0" borderId="54" xfId="0" applyNumberFormat="1" applyFont="1" applyBorder="1" applyAlignment="1">
      <alignment horizontal="center" vertical="top" wrapText="1"/>
    </xf>
    <xf numFmtId="165" fontId="5" fillId="0" borderId="30" xfId="0" applyNumberFormat="1" applyFont="1" applyBorder="1" applyAlignment="1">
      <alignment horizontal="center" vertical="top"/>
    </xf>
    <xf numFmtId="165" fontId="5" fillId="0" borderId="55" xfId="0" applyNumberFormat="1" applyFont="1" applyBorder="1" applyAlignment="1">
      <alignment horizontal="center" vertical="top"/>
    </xf>
    <xf numFmtId="165" fontId="5" fillId="0" borderId="27" xfId="0" applyNumberFormat="1" applyFont="1" applyBorder="1" applyAlignment="1">
      <alignment horizontal="center" vertical="top"/>
    </xf>
    <xf numFmtId="165" fontId="5" fillId="0" borderId="45" xfId="0" applyNumberFormat="1" applyFont="1" applyBorder="1" applyAlignment="1">
      <alignment horizontal="center" vertical="top"/>
    </xf>
    <xf numFmtId="165" fontId="5" fillId="0" borderId="78" xfId="0" applyNumberFormat="1" applyFont="1" applyBorder="1" applyAlignment="1">
      <alignment horizontal="center" vertical="top"/>
    </xf>
    <xf numFmtId="165" fontId="5" fillId="0" borderId="77" xfId="0" applyNumberFormat="1" applyFont="1" applyBorder="1" applyAlignment="1">
      <alignment horizontal="center" vertical="top"/>
    </xf>
    <xf numFmtId="168" fontId="7" fillId="4" borderId="23" xfId="0" applyNumberFormat="1" applyFont="1" applyFill="1" applyBorder="1" applyAlignment="1">
      <alignment horizontal="center" vertical="top" wrapText="1"/>
    </xf>
    <xf numFmtId="0" fontId="7" fillId="5" borderId="51" xfId="0" applyFont="1" applyFill="1" applyBorder="1" applyAlignment="1">
      <alignment horizontal="left" vertical="top" wrapText="1"/>
    </xf>
    <xf numFmtId="0" fontId="7" fillId="5" borderId="53" xfId="0" applyFont="1" applyFill="1" applyBorder="1" applyAlignment="1">
      <alignment horizontal="left" vertical="top" wrapText="1"/>
    </xf>
    <xf numFmtId="165" fontId="7" fillId="2" borderId="28" xfId="0" applyNumberFormat="1" applyFont="1" applyFill="1" applyBorder="1" applyAlignment="1">
      <alignment horizontal="center" vertical="top"/>
    </xf>
    <xf numFmtId="165" fontId="7" fillId="2" borderId="16" xfId="0" applyNumberFormat="1" applyFont="1" applyFill="1" applyBorder="1" applyAlignment="1">
      <alignment horizontal="center" vertical="top"/>
    </xf>
    <xf numFmtId="165" fontId="7" fillId="2" borderId="31" xfId="0" applyNumberFormat="1" applyFont="1" applyFill="1" applyBorder="1" applyAlignment="1">
      <alignment horizontal="center" vertical="top"/>
    </xf>
    <xf numFmtId="49" fontId="7" fillId="0" borderId="28" xfId="0" applyNumberFormat="1" applyFont="1" applyBorder="1" applyAlignment="1">
      <alignment horizontal="center" vertical="top" wrapText="1"/>
    </xf>
    <xf numFmtId="49" fontId="7" fillId="0" borderId="53" xfId="0" applyNumberFormat="1" applyFont="1" applyBorder="1" applyAlignment="1">
      <alignment horizontal="right" vertical="top" wrapText="1"/>
    </xf>
    <xf numFmtId="49" fontId="7" fillId="0" borderId="60" xfId="0" applyNumberFormat="1" applyFont="1" applyBorder="1" applyAlignment="1">
      <alignment horizontal="right" vertical="top" wrapText="1"/>
    </xf>
    <xf numFmtId="164" fontId="7" fillId="4" borderId="0" xfId="0" applyNumberFormat="1" applyFont="1" applyFill="1" applyAlignment="1">
      <alignment horizontal="center" vertical="top"/>
    </xf>
    <xf numFmtId="0" fontId="5" fillId="4" borderId="32" xfId="0" applyFont="1" applyFill="1" applyBorder="1" applyAlignment="1">
      <alignment horizontal="center" vertical="top" wrapText="1"/>
    </xf>
    <xf numFmtId="49" fontId="7" fillId="4" borderId="63" xfId="0" applyNumberFormat="1" applyFont="1" applyFill="1" applyBorder="1" applyAlignment="1">
      <alignment horizontal="center" vertical="top" wrapText="1"/>
    </xf>
    <xf numFmtId="49" fontId="7" fillId="4" borderId="51" xfId="0" applyNumberFormat="1" applyFont="1" applyFill="1" applyBorder="1" applyAlignment="1">
      <alignment horizontal="center" vertical="top" wrapText="1"/>
    </xf>
    <xf numFmtId="0" fontId="5" fillId="4" borderId="25" xfId="0" applyFont="1" applyFill="1" applyBorder="1" applyAlignment="1">
      <alignment horizontal="left" vertical="top" wrapText="1"/>
    </xf>
    <xf numFmtId="0" fontId="5" fillId="4" borderId="8" xfId="0" applyFont="1" applyFill="1" applyBorder="1" applyAlignment="1">
      <alignment horizontal="left" vertical="top" wrapText="1"/>
    </xf>
    <xf numFmtId="49" fontId="7" fillId="4" borderId="3" xfId="0" applyNumberFormat="1" applyFont="1" applyFill="1" applyBorder="1" applyAlignment="1">
      <alignment horizontal="center" vertical="top" wrapText="1"/>
    </xf>
    <xf numFmtId="49" fontId="7" fillId="4" borderId="59" xfId="0" applyNumberFormat="1" applyFont="1" applyFill="1" applyBorder="1" applyAlignment="1">
      <alignment horizontal="center" vertical="top" wrapText="1"/>
    </xf>
    <xf numFmtId="49" fontId="7" fillId="4" borderId="54" xfId="0" applyNumberFormat="1" applyFont="1" applyFill="1" applyBorder="1" applyAlignment="1">
      <alignment horizontal="center" vertical="top" wrapText="1"/>
    </xf>
    <xf numFmtId="0" fontId="5" fillId="4" borderId="14" xfId="0" applyFont="1" applyFill="1" applyBorder="1" applyAlignment="1">
      <alignment horizontal="left" vertical="top" wrapText="1"/>
    </xf>
    <xf numFmtId="0" fontId="7" fillId="2" borderId="0" xfId="0" applyFont="1" applyFill="1" applyAlignment="1">
      <alignment horizontal="center" vertical="top" wrapText="1"/>
    </xf>
    <xf numFmtId="0" fontId="7" fillId="2" borderId="0" xfId="0" applyFont="1" applyFill="1" applyAlignment="1">
      <alignment horizontal="right" vertical="top" wrapText="1"/>
    </xf>
    <xf numFmtId="0" fontId="7" fillId="0" borderId="0" xfId="0" applyFont="1" applyAlignment="1">
      <alignment horizontal="right" vertical="top"/>
    </xf>
    <xf numFmtId="0" fontId="5" fillId="4" borderId="16" xfId="0" applyFont="1" applyFill="1" applyBorder="1" applyAlignment="1">
      <alignment vertical="top"/>
    </xf>
    <xf numFmtId="0" fontId="5" fillId="4" borderId="31" xfId="0" applyFont="1" applyFill="1" applyBorder="1" applyAlignment="1">
      <alignment vertical="top"/>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7" fillId="4" borderId="59" xfId="0" applyFont="1" applyFill="1" applyBorder="1" applyAlignment="1">
      <alignment horizontal="left" vertical="top" wrapText="1"/>
    </xf>
    <xf numFmtId="165" fontId="7" fillId="7" borderId="28" xfId="0" applyNumberFormat="1" applyFont="1" applyFill="1" applyBorder="1" applyAlignment="1">
      <alignment horizontal="center" vertical="top"/>
    </xf>
    <xf numFmtId="165" fontId="7" fillId="7" borderId="16" xfId="0" applyNumberFormat="1" applyFont="1" applyFill="1" applyBorder="1" applyAlignment="1">
      <alignment horizontal="center" vertical="top"/>
    </xf>
    <xf numFmtId="165" fontId="7" fillId="7" borderId="31" xfId="0" applyNumberFormat="1" applyFont="1" applyFill="1" applyBorder="1" applyAlignment="1">
      <alignment horizontal="center" vertical="top"/>
    </xf>
    <xf numFmtId="0" fontId="7" fillId="4" borderId="40" xfId="0" applyFont="1" applyFill="1" applyBorder="1" applyAlignment="1">
      <alignment horizontal="left" vertical="top" wrapText="1"/>
    </xf>
    <xf numFmtId="0" fontId="7" fillId="4" borderId="42" xfId="0" applyFont="1" applyFill="1" applyBorder="1" applyAlignment="1">
      <alignment horizontal="left" vertical="top" wrapText="1"/>
    </xf>
    <xf numFmtId="0" fontId="7" fillId="4" borderId="63" xfId="0" applyFont="1" applyFill="1" applyBorder="1" applyAlignment="1">
      <alignment horizontal="left" vertical="top" wrapText="1"/>
    </xf>
    <xf numFmtId="165" fontId="7" fillId="4" borderId="28" xfId="0" applyNumberFormat="1" applyFont="1" applyFill="1" applyBorder="1" applyAlignment="1">
      <alignment horizontal="center" vertical="top"/>
    </xf>
    <xf numFmtId="165" fontId="7" fillId="4" borderId="16" xfId="0" applyNumberFormat="1" applyFont="1" applyFill="1" applyBorder="1" applyAlignment="1">
      <alignment horizontal="center" vertical="top"/>
    </xf>
    <xf numFmtId="165" fontId="7" fillId="4" borderId="31" xfId="0" applyNumberFormat="1" applyFont="1" applyFill="1" applyBorder="1" applyAlignment="1">
      <alignment horizontal="center" vertical="top"/>
    </xf>
    <xf numFmtId="0" fontId="7" fillId="4" borderId="60" xfId="0" applyFont="1" applyFill="1" applyBorder="1" applyAlignment="1">
      <alignment horizontal="left" vertical="top" wrapText="1"/>
    </xf>
    <xf numFmtId="0" fontId="5" fillId="0" borderId="72" xfId="0" applyFont="1" applyBorder="1" applyAlignment="1">
      <alignment horizontal="left" vertical="top" wrapText="1"/>
    </xf>
    <xf numFmtId="0" fontId="5" fillId="0" borderId="42" xfId="0" applyFont="1" applyBorder="1" applyAlignment="1">
      <alignment horizontal="left" vertical="top" wrapText="1"/>
    </xf>
    <xf numFmtId="49" fontId="5" fillId="0" borderId="15" xfId="0" applyNumberFormat="1" applyFont="1" applyBorder="1" applyAlignment="1">
      <alignment horizontal="left" vertical="top" wrapText="1"/>
    </xf>
    <xf numFmtId="49" fontId="5" fillId="4" borderId="17" xfId="0" applyNumberFormat="1" applyFont="1" applyFill="1" applyBorder="1" applyAlignment="1">
      <alignment horizontal="center" vertical="top" textRotation="90" wrapText="1"/>
    </xf>
    <xf numFmtId="49" fontId="5" fillId="4" borderId="2" xfId="0" applyNumberFormat="1" applyFont="1" applyFill="1" applyBorder="1" applyAlignment="1">
      <alignment horizontal="center" vertical="top" textRotation="90" wrapText="1"/>
    </xf>
    <xf numFmtId="49" fontId="5" fillId="4" borderId="7" xfId="0" applyNumberFormat="1" applyFont="1" applyFill="1" applyBorder="1" applyAlignment="1">
      <alignment horizontal="center" vertical="top" textRotation="90" wrapText="1"/>
    </xf>
    <xf numFmtId="49" fontId="5" fillId="2" borderId="17" xfId="0" applyNumberFormat="1" applyFont="1" applyFill="1" applyBorder="1" applyAlignment="1">
      <alignment horizontal="center" vertical="top" textRotation="90" wrapText="1"/>
    </xf>
    <xf numFmtId="49" fontId="5" fillId="2" borderId="2" xfId="0" applyNumberFormat="1" applyFont="1" applyFill="1" applyBorder="1" applyAlignment="1">
      <alignment horizontal="center" vertical="top" textRotation="90" wrapText="1"/>
    </xf>
    <xf numFmtId="49" fontId="5" fillId="2" borderId="7" xfId="0" applyNumberFormat="1" applyFont="1" applyFill="1" applyBorder="1" applyAlignment="1">
      <alignment horizontal="center" vertical="top" textRotation="90" wrapText="1"/>
    </xf>
    <xf numFmtId="0" fontId="5" fillId="4" borderId="42" xfId="0" applyFont="1" applyFill="1" applyBorder="1" applyAlignment="1">
      <alignment horizontal="left" vertical="top" wrapText="1"/>
    </xf>
    <xf numFmtId="49" fontId="5" fillId="0" borderId="1" xfId="0" applyNumberFormat="1" applyFont="1" applyBorder="1" applyAlignment="1">
      <alignment horizontal="left" vertical="top" wrapText="1"/>
    </xf>
    <xf numFmtId="49" fontId="5" fillId="2" borderId="7" xfId="0" applyNumberFormat="1" applyFont="1" applyFill="1" applyBorder="1" applyAlignment="1">
      <alignment horizontal="left" vertical="top" wrapText="1"/>
    </xf>
    <xf numFmtId="0" fontId="5" fillId="2" borderId="17" xfId="0" applyFont="1" applyFill="1" applyBorder="1" applyAlignment="1">
      <alignment horizontal="left" vertical="top" wrapText="1"/>
    </xf>
    <xf numFmtId="0" fontId="5" fillId="2" borderId="2" xfId="0" applyFont="1" applyFill="1" applyBorder="1" applyAlignment="1">
      <alignment horizontal="left" vertical="top" wrapText="1"/>
    </xf>
    <xf numFmtId="0" fontId="5" fillId="2" borderId="7" xfId="0" applyFont="1" applyFill="1" applyBorder="1" applyAlignment="1">
      <alignment horizontal="left" vertical="top" wrapText="1"/>
    </xf>
    <xf numFmtId="49" fontId="7" fillId="4" borderId="53" xfId="0" applyNumberFormat="1" applyFont="1" applyFill="1" applyBorder="1" applyAlignment="1">
      <alignment horizontal="left" vertical="top" wrapText="1"/>
    </xf>
    <xf numFmtId="49" fontId="7" fillId="4" borderId="54" xfId="0" applyNumberFormat="1" applyFont="1" applyFill="1" applyBorder="1" applyAlignment="1">
      <alignment horizontal="left" vertical="top" wrapText="1"/>
    </xf>
    <xf numFmtId="0" fontId="5" fillId="9" borderId="28" xfId="0" applyFont="1" applyFill="1" applyBorder="1" applyAlignment="1">
      <alignment horizontal="left" vertical="top" wrapText="1"/>
    </xf>
    <xf numFmtId="0" fontId="5" fillId="9" borderId="16" xfId="0" applyFont="1" applyFill="1" applyBorder="1" applyAlignment="1">
      <alignment horizontal="left" vertical="top" wrapText="1"/>
    </xf>
    <xf numFmtId="0" fontId="5" fillId="4" borderId="24" xfId="0" applyFont="1" applyFill="1" applyBorder="1" applyAlignment="1">
      <alignment vertical="top" wrapText="1"/>
    </xf>
    <xf numFmtId="0" fontId="5" fillId="4" borderId="20" xfId="0" applyFont="1" applyFill="1" applyBorder="1" applyAlignment="1">
      <alignment vertical="top" wrapText="1"/>
    </xf>
    <xf numFmtId="49" fontId="5" fillId="4" borderId="42" xfId="0" applyNumberFormat="1" applyFont="1" applyFill="1" applyBorder="1" applyAlignment="1">
      <alignment horizontal="center" vertical="top" wrapText="1"/>
    </xf>
    <xf numFmtId="49" fontId="5" fillId="4" borderId="63" xfId="0" applyNumberFormat="1" applyFont="1" applyFill="1" applyBorder="1" applyAlignment="1">
      <alignment horizontal="center" vertical="top" wrapText="1"/>
    </xf>
    <xf numFmtId="0" fontId="5" fillId="4" borderId="12" xfId="0" applyFont="1" applyFill="1" applyBorder="1" applyAlignment="1">
      <alignment vertical="top" wrapText="1"/>
    </xf>
    <xf numFmtId="49" fontId="5" fillId="4" borderId="25" xfId="0" applyNumberFormat="1" applyFont="1" applyFill="1" applyBorder="1" applyAlignment="1">
      <alignment vertical="top" wrapText="1"/>
    </xf>
    <xf numFmtId="49" fontId="5" fillId="4" borderId="8" xfId="0" applyNumberFormat="1" applyFont="1" applyFill="1" applyBorder="1" applyAlignment="1">
      <alignment vertical="top" wrapText="1"/>
    </xf>
    <xf numFmtId="0" fontId="5" fillId="4" borderId="2" xfId="0" applyFont="1" applyFill="1" applyBorder="1" applyAlignment="1">
      <alignment vertical="top" wrapText="1"/>
    </xf>
    <xf numFmtId="0" fontId="5" fillId="4" borderId="17" xfId="0" applyFont="1" applyFill="1" applyBorder="1" applyAlignment="1">
      <alignment vertical="top" wrapText="1"/>
    </xf>
    <xf numFmtId="49" fontId="5" fillId="4" borderId="28" xfId="0" applyNumberFormat="1" applyFont="1" applyFill="1" applyBorder="1" applyAlignment="1">
      <alignment horizontal="center" vertical="top" wrapText="1"/>
    </xf>
    <xf numFmtId="0" fontId="16" fillId="5" borderId="47" xfId="0" applyFont="1" applyFill="1" applyBorder="1" applyAlignment="1">
      <alignment horizontal="left" vertical="top" wrapText="1"/>
    </xf>
    <xf numFmtId="0" fontId="16" fillId="5" borderId="32" xfId="0" applyFont="1" applyFill="1" applyBorder="1" applyAlignment="1">
      <alignment horizontal="left" vertical="top" wrapText="1"/>
    </xf>
    <xf numFmtId="0" fontId="16" fillId="3" borderId="53" xfId="0" applyFont="1" applyFill="1" applyBorder="1" applyAlignment="1">
      <alignment horizontal="left" vertical="top" wrapText="1"/>
    </xf>
    <xf numFmtId="0" fontId="15" fillId="4" borderId="2" xfId="0" applyFont="1" applyFill="1" applyBorder="1" applyAlignment="1">
      <alignment horizontal="left" vertical="top" wrapText="1"/>
    </xf>
    <xf numFmtId="0" fontId="15" fillId="4" borderId="7" xfId="0" applyFont="1" applyFill="1" applyBorder="1" applyAlignment="1">
      <alignment horizontal="left" vertical="top" wrapText="1"/>
    </xf>
    <xf numFmtId="49" fontId="16" fillId="4" borderId="3" xfId="0" applyNumberFormat="1" applyFont="1" applyFill="1" applyBorder="1" applyAlignment="1">
      <alignment horizontal="center" vertical="top" wrapText="1"/>
    </xf>
    <xf numFmtId="49" fontId="15" fillId="2" borderId="6" xfId="0" applyNumberFormat="1" applyFont="1" applyFill="1" applyBorder="1" applyAlignment="1">
      <alignment horizontal="center" vertical="top" wrapText="1"/>
    </xf>
    <xf numFmtId="49" fontId="15" fillId="4" borderId="7" xfId="0" applyNumberFormat="1" applyFont="1" applyFill="1" applyBorder="1" applyAlignment="1">
      <alignment horizontal="center" vertical="top" wrapText="1"/>
    </xf>
    <xf numFmtId="49" fontId="15" fillId="4" borderId="7" xfId="0" applyNumberFormat="1" applyFont="1" applyFill="1" applyBorder="1" applyAlignment="1">
      <alignment horizontal="center" vertical="top" textRotation="90" wrapText="1"/>
    </xf>
    <xf numFmtId="49" fontId="15" fillId="2" borderId="15" xfId="0" applyNumberFormat="1" applyFont="1" applyFill="1" applyBorder="1" applyAlignment="1">
      <alignment horizontal="left" vertical="top" wrapText="1"/>
    </xf>
    <xf numFmtId="49" fontId="15" fillId="4" borderId="20" xfId="0" applyNumberFormat="1" applyFont="1" applyFill="1" applyBorder="1" applyAlignment="1">
      <alignment horizontal="left" vertical="top" wrapText="1"/>
    </xf>
    <xf numFmtId="0" fontId="17" fillId="0" borderId="17" xfId="0" applyFont="1" applyBorder="1" applyAlignment="1">
      <alignment horizontal="left" vertical="top" wrapText="1"/>
    </xf>
    <xf numFmtId="0" fontId="17" fillId="0" borderId="7" xfId="0" applyFont="1" applyBorder="1" applyAlignment="1">
      <alignment horizontal="left" vertical="top" wrapText="1"/>
    </xf>
    <xf numFmtId="0" fontId="15" fillId="0" borderId="17" xfId="0" applyFont="1" applyBorder="1" applyAlignment="1">
      <alignment horizontal="left" vertical="top" wrapText="1"/>
    </xf>
    <xf numFmtId="0" fontId="15" fillId="0" borderId="2" xfId="0" applyFont="1" applyBorder="1" applyAlignment="1">
      <alignment horizontal="left" vertical="top" wrapText="1"/>
    </xf>
    <xf numFmtId="0" fontId="15" fillId="0" borderId="7" xfId="0" applyFont="1" applyBorder="1" applyAlignment="1">
      <alignment horizontal="left" vertical="top" wrapText="1"/>
    </xf>
    <xf numFmtId="0" fontId="5" fillId="0" borderId="2" xfId="0" applyFont="1" applyBorder="1" applyAlignment="1">
      <alignment horizontal="left" vertical="top" wrapText="1"/>
    </xf>
    <xf numFmtId="0" fontId="15" fillId="0" borderId="22" xfId="0" applyFont="1" applyBorder="1" applyAlignment="1">
      <alignment horizontal="left" vertical="top" wrapText="1"/>
    </xf>
    <xf numFmtId="49" fontId="15" fillId="4" borderId="17" xfId="0" applyNumberFormat="1" applyFont="1" applyFill="1" applyBorder="1" applyAlignment="1">
      <alignment horizontal="center" vertical="top" wrapText="1"/>
    </xf>
    <xf numFmtId="49" fontId="15" fillId="4" borderId="2" xfId="0" applyNumberFormat="1" applyFont="1" applyFill="1" applyBorder="1" applyAlignment="1">
      <alignment horizontal="center" vertical="top" wrapText="1"/>
    </xf>
    <xf numFmtId="49" fontId="15" fillId="4" borderId="17" xfId="0" applyNumberFormat="1" applyFont="1" applyFill="1" applyBorder="1" applyAlignment="1">
      <alignment horizontal="center" vertical="top" textRotation="90" wrapText="1"/>
    </xf>
    <xf numFmtId="49" fontId="15" fillId="4" borderId="2" xfId="0" applyNumberFormat="1" applyFont="1" applyFill="1" applyBorder="1" applyAlignment="1">
      <alignment horizontal="center" vertical="top" textRotation="90" wrapText="1"/>
    </xf>
    <xf numFmtId="49" fontId="16" fillId="4" borderId="16" xfId="0" applyNumberFormat="1" applyFont="1" applyFill="1" applyBorder="1" applyAlignment="1">
      <alignment horizontal="center" vertical="top" wrapText="1"/>
    </xf>
    <xf numFmtId="0" fontId="15" fillId="0" borderId="14" xfId="0" applyFont="1" applyBorder="1" applyAlignment="1">
      <alignment horizontal="left" vertical="top" wrapText="1"/>
    </xf>
    <xf numFmtId="0" fontId="15" fillId="0" borderId="25" xfId="0" applyFont="1" applyBorder="1" applyAlignment="1">
      <alignment horizontal="left" vertical="top" wrapText="1"/>
    </xf>
    <xf numFmtId="0" fontId="15" fillId="0" borderId="8" xfId="0" applyFont="1" applyBorder="1" applyAlignment="1">
      <alignment horizontal="left" vertical="top" wrapText="1"/>
    </xf>
    <xf numFmtId="0" fontId="15" fillId="4" borderId="72" xfId="0" applyFont="1" applyFill="1" applyBorder="1" applyAlignment="1">
      <alignment horizontal="left" vertical="top" wrapText="1"/>
    </xf>
    <xf numFmtId="0" fontId="15" fillId="4" borderId="23" xfId="0" applyFont="1" applyFill="1" applyBorder="1" applyAlignment="1">
      <alignment horizontal="left" vertical="top" wrapText="1"/>
    </xf>
    <xf numFmtId="0" fontId="15" fillId="0" borderId="17" xfId="0" applyFont="1" applyBorder="1" applyAlignment="1">
      <alignment horizontal="center" vertical="top" wrapText="1"/>
    </xf>
    <xf numFmtId="0" fontId="15" fillId="0" borderId="7" xfId="0" applyFont="1" applyBorder="1" applyAlignment="1">
      <alignment horizontal="center" vertical="top" wrapText="1"/>
    </xf>
    <xf numFmtId="49" fontId="16" fillId="2" borderId="31" xfId="0" applyNumberFormat="1" applyFont="1" applyFill="1" applyBorder="1" applyAlignment="1">
      <alignment horizontal="center" vertical="top" wrapText="1"/>
    </xf>
    <xf numFmtId="49" fontId="15" fillId="0" borderId="22" xfId="0" applyNumberFormat="1" applyFont="1" applyBorder="1" applyAlignment="1">
      <alignment horizontal="center" vertical="top" wrapText="1"/>
    </xf>
    <xf numFmtId="49" fontId="15" fillId="0" borderId="24" xfId="0" applyNumberFormat="1" applyFont="1" applyBorder="1" applyAlignment="1">
      <alignment horizontal="center" vertical="top" wrapText="1"/>
    </xf>
    <xf numFmtId="49" fontId="15" fillId="0" borderId="20" xfId="0" applyNumberFormat="1" applyFont="1" applyBorder="1" applyAlignment="1">
      <alignment horizontal="center" vertical="top" wrapText="1"/>
    </xf>
    <xf numFmtId="49" fontId="15" fillId="0" borderId="22" xfId="0" applyNumberFormat="1" applyFont="1" applyBorder="1" applyAlignment="1">
      <alignment horizontal="center" vertical="top" textRotation="90" wrapText="1"/>
    </xf>
    <xf numFmtId="49" fontId="15" fillId="0" borderId="24" xfId="0" applyNumberFormat="1" applyFont="1" applyBorder="1" applyAlignment="1">
      <alignment horizontal="center" vertical="top" textRotation="90" wrapText="1"/>
    </xf>
    <xf numFmtId="49" fontId="15" fillId="0" borderId="20" xfId="0" applyNumberFormat="1" applyFont="1" applyBorder="1" applyAlignment="1">
      <alignment horizontal="center" vertical="top" textRotation="90" wrapText="1"/>
    </xf>
    <xf numFmtId="49" fontId="15" fillId="0" borderId="22" xfId="0" applyNumberFormat="1" applyFont="1" applyBorder="1" applyAlignment="1">
      <alignment horizontal="left" vertical="top" wrapText="1"/>
    </xf>
    <xf numFmtId="49" fontId="15" fillId="0" borderId="24" xfId="0" applyNumberFormat="1" applyFont="1" applyBorder="1" applyAlignment="1">
      <alignment horizontal="left" vertical="top" wrapText="1"/>
    </xf>
    <xf numFmtId="49" fontId="15" fillId="0" borderId="20" xfId="0" applyNumberFormat="1" applyFont="1" applyBorder="1" applyAlignment="1">
      <alignment horizontal="left" vertical="top" wrapText="1"/>
    </xf>
    <xf numFmtId="168" fontId="15" fillId="4" borderId="28" xfId="0" applyNumberFormat="1" applyFont="1" applyFill="1" applyBorder="1" applyAlignment="1">
      <alignment horizontal="center" vertical="top"/>
    </xf>
    <xf numFmtId="168" fontId="15" fillId="4" borderId="16" xfId="0" applyNumberFormat="1" applyFont="1" applyFill="1" applyBorder="1" applyAlignment="1">
      <alignment horizontal="center" vertical="top"/>
    </xf>
    <xf numFmtId="168" fontId="15" fillId="4" borderId="31" xfId="0" applyNumberFormat="1" applyFont="1" applyFill="1" applyBorder="1" applyAlignment="1">
      <alignment horizontal="center" vertical="top"/>
    </xf>
    <xf numFmtId="0" fontId="16" fillId="0" borderId="67" xfId="0" applyFont="1" applyBorder="1" applyAlignment="1">
      <alignment horizontal="left" vertical="top" wrapText="1"/>
    </xf>
    <xf numFmtId="0" fontId="16" fillId="0" borderId="2" xfId="0" applyFont="1" applyBorder="1" applyAlignment="1">
      <alignment horizontal="left" vertical="top" wrapText="1"/>
    </xf>
    <xf numFmtId="0" fontId="16" fillId="0" borderId="24" xfId="0" applyFont="1" applyBorder="1" applyAlignment="1">
      <alignment horizontal="left" vertical="top" wrapText="1"/>
    </xf>
    <xf numFmtId="165" fontId="16" fillId="2" borderId="47" xfId="0" applyNumberFormat="1" applyFont="1" applyFill="1" applyBorder="1" applyAlignment="1">
      <alignment horizontal="center" vertical="top"/>
    </xf>
    <xf numFmtId="165" fontId="16" fillId="2" borderId="32" xfId="0" applyNumberFormat="1" applyFont="1" applyFill="1" applyBorder="1" applyAlignment="1">
      <alignment horizontal="center" vertical="top"/>
    </xf>
    <xf numFmtId="165" fontId="16" fillId="2" borderId="70" xfId="0" applyNumberFormat="1" applyFont="1" applyFill="1" applyBorder="1" applyAlignment="1">
      <alignment horizontal="center" vertical="top"/>
    </xf>
    <xf numFmtId="0" fontId="16" fillId="3" borderId="60" xfId="0" applyFont="1" applyFill="1" applyBorder="1" applyAlignment="1">
      <alignment horizontal="left" vertical="top" wrapText="1"/>
    </xf>
    <xf numFmtId="165" fontId="16" fillId="3" borderId="28" xfId="0" applyNumberFormat="1" applyFont="1" applyFill="1" applyBorder="1" applyAlignment="1">
      <alignment horizontal="center" vertical="top"/>
    </xf>
    <xf numFmtId="165" fontId="16" fillId="3" borderId="16" xfId="0" applyNumberFormat="1" applyFont="1" applyFill="1" applyBorder="1" applyAlignment="1">
      <alignment horizontal="center" vertical="top"/>
    </xf>
    <xf numFmtId="165" fontId="16" fillId="3" borderId="31" xfId="0" applyNumberFormat="1" applyFont="1" applyFill="1" applyBorder="1" applyAlignment="1">
      <alignment horizontal="center" vertical="top"/>
    </xf>
    <xf numFmtId="0" fontId="15" fillId="0" borderId="6" xfId="0" applyFont="1" applyBorder="1" applyAlignment="1">
      <alignment horizontal="left" vertical="top" wrapText="1"/>
    </xf>
    <xf numFmtId="0" fontId="7" fillId="2" borderId="0" xfId="0" applyFont="1" applyFill="1" applyAlignment="1">
      <alignment horizontal="center" vertical="top"/>
    </xf>
    <xf numFmtId="0" fontId="15" fillId="0" borderId="10" xfId="0" applyFont="1" applyBorder="1" applyAlignment="1">
      <alignment horizontal="left" vertical="top"/>
    </xf>
    <xf numFmtId="0" fontId="15" fillId="0" borderId="1" xfId="0" applyFont="1" applyBorder="1" applyAlignment="1">
      <alignment horizontal="left" vertical="top"/>
    </xf>
    <xf numFmtId="0" fontId="15" fillId="0" borderId="15" xfId="0" applyFont="1" applyBorder="1" applyAlignment="1">
      <alignment horizontal="left" vertical="top"/>
    </xf>
    <xf numFmtId="0" fontId="15" fillId="0" borderId="33" xfId="0" applyFont="1" applyBorder="1" applyAlignment="1">
      <alignment horizontal="left" vertical="top" wrapText="1"/>
    </xf>
    <xf numFmtId="49" fontId="5" fillId="2" borderId="17" xfId="0" applyNumberFormat="1" applyFont="1" applyFill="1" applyBorder="1" applyAlignment="1">
      <alignment horizontal="left" vertical="top" wrapText="1"/>
    </xf>
    <xf numFmtId="49" fontId="5" fillId="2" borderId="2" xfId="0" applyNumberFormat="1" applyFont="1" applyFill="1" applyBorder="1" applyAlignment="1">
      <alignment horizontal="left" vertical="top" wrapText="1"/>
    </xf>
    <xf numFmtId="49" fontId="7" fillId="4" borderId="3" xfId="0" applyNumberFormat="1" applyFont="1" applyFill="1" applyBorder="1" applyAlignment="1">
      <alignment horizontal="left" vertical="top" wrapText="1"/>
    </xf>
    <xf numFmtId="49" fontId="5" fillId="2" borderId="17" xfId="0" applyNumberFormat="1" applyFont="1" applyFill="1" applyBorder="1" applyAlignment="1">
      <alignment horizontal="right" vertical="top" textRotation="90" wrapText="1"/>
    </xf>
    <xf numFmtId="49" fontId="5" fillId="2" borderId="7" xfId="0" applyNumberFormat="1" applyFont="1" applyFill="1" applyBorder="1" applyAlignment="1">
      <alignment horizontal="right" vertical="top" textRotation="90" wrapText="1"/>
    </xf>
    <xf numFmtId="49" fontId="5" fillId="2" borderId="42" xfId="0" applyNumberFormat="1" applyFont="1" applyFill="1" applyBorder="1" applyAlignment="1">
      <alignment horizontal="left" vertical="top" wrapText="1"/>
    </xf>
    <xf numFmtId="49" fontId="5" fillId="2" borderId="2" xfId="0" applyNumberFormat="1" applyFont="1" applyFill="1" applyBorder="1" applyAlignment="1">
      <alignment horizontal="right" vertical="top" textRotation="90" wrapText="1"/>
    </xf>
    <xf numFmtId="49" fontId="7" fillId="0" borderId="60" xfId="0" applyNumberFormat="1" applyFont="1" applyBorder="1" applyAlignment="1">
      <alignment horizontal="left" vertical="top" wrapText="1"/>
    </xf>
    <xf numFmtId="49" fontId="5" fillId="4" borderId="42" xfId="0" applyNumberFormat="1" applyFont="1" applyFill="1" applyBorder="1" applyAlignment="1">
      <alignment horizontal="left" vertical="top" wrapText="1"/>
    </xf>
    <xf numFmtId="0" fontId="5" fillId="4" borderId="15" xfId="0" applyFont="1" applyFill="1" applyBorder="1" applyAlignment="1">
      <alignment vertical="top" wrapText="1"/>
    </xf>
    <xf numFmtId="0" fontId="7" fillId="5" borderId="76" xfId="0" applyFont="1" applyFill="1" applyBorder="1" applyAlignment="1">
      <alignment horizontal="left" vertical="top" wrapText="1"/>
    </xf>
    <xf numFmtId="0" fontId="7" fillId="5" borderId="0" xfId="0" applyFont="1" applyFill="1" applyAlignment="1">
      <alignment horizontal="left" vertical="top" wrapText="1"/>
    </xf>
    <xf numFmtId="0" fontId="7" fillId="3" borderId="15" xfId="0" applyFont="1" applyFill="1" applyBorder="1" applyAlignment="1">
      <alignment horizontal="left" vertical="top" wrapText="1"/>
    </xf>
    <xf numFmtId="0" fontId="7" fillId="3" borderId="23" xfId="0" applyFont="1" applyFill="1" applyBorder="1" applyAlignment="1">
      <alignment horizontal="left" vertical="top" wrapText="1"/>
    </xf>
    <xf numFmtId="49" fontId="5" fillId="0" borderId="42" xfId="0" applyNumberFormat="1" applyFont="1" applyBorder="1" applyAlignment="1">
      <alignment horizontal="left" vertical="top" wrapText="1"/>
    </xf>
    <xf numFmtId="49" fontId="5" fillId="0" borderId="22" xfId="0" applyNumberFormat="1" applyFont="1" applyBorder="1" applyAlignment="1">
      <alignment horizontal="center" vertical="top" wrapText="1"/>
    </xf>
    <xf numFmtId="49" fontId="5" fillId="0" borderId="24" xfId="0" applyNumberFormat="1" applyFont="1" applyBorder="1" applyAlignment="1">
      <alignment horizontal="center" vertical="top" wrapText="1"/>
    </xf>
    <xf numFmtId="49" fontId="5" fillId="0" borderId="20" xfId="0" applyNumberFormat="1" applyFont="1" applyBorder="1" applyAlignment="1">
      <alignment horizontal="center" vertical="top" wrapText="1"/>
    </xf>
    <xf numFmtId="49" fontId="5" fillId="0" borderId="22" xfId="0" applyNumberFormat="1" applyFont="1" applyBorder="1" applyAlignment="1">
      <alignment horizontal="center" vertical="top" textRotation="90" wrapText="1"/>
    </xf>
    <xf numFmtId="49" fontId="5" fillId="0" borderId="24" xfId="0" applyNumberFormat="1" applyFont="1" applyBorder="1" applyAlignment="1">
      <alignment horizontal="center" vertical="top" textRotation="90" wrapText="1"/>
    </xf>
    <xf numFmtId="49" fontId="5" fillId="0" borderId="20" xfId="0" applyNumberFormat="1" applyFont="1" applyBorder="1" applyAlignment="1">
      <alignment horizontal="center" vertical="top" textRotation="90" wrapText="1"/>
    </xf>
    <xf numFmtId="49" fontId="7" fillId="3" borderId="53" xfId="0" applyNumberFormat="1" applyFont="1" applyFill="1" applyBorder="1" applyAlignment="1">
      <alignment horizontal="left" vertical="top" wrapText="1"/>
    </xf>
  </cellXfs>
  <cellStyles count="11">
    <cellStyle name="Aiškinamasis tekstas" xfId="9" builtinId="53"/>
    <cellStyle name="Įprastas" xfId="0" builtinId="0"/>
    <cellStyle name="Įprastas 2" xfId="8" xr:uid="{54BE0A68-6B74-4E52-B912-F503EE7C29E3}"/>
    <cellStyle name="Įprastas 4" xfId="10" xr:uid="{9A925264-9353-4F49-AA98-8960EA391FC0}"/>
    <cellStyle name="Normal 11" xfId="1" xr:uid="{00000000-0005-0000-0000-000001000000}"/>
    <cellStyle name="Normal 2" xfId="2" xr:uid="{00000000-0005-0000-0000-000002000000}"/>
    <cellStyle name="Normal 2 2" xfId="3" xr:uid="{00000000-0005-0000-0000-000003000000}"/>
    <cellStyle name="Normal 2 2 2" xfId="7" xr:uid="{820147AE-F1D0-4811-B34C-3D27661ECDFD}"/>
    <cellStyle name="Normal 3" xfId="4" xr:uid="{00000000-0005-0000-0000-000004000000}"/>
    <cellStyle name="Normal_2-LENT" xfId="6" xr:uid="{43B6D997-3DE4-448A-B857-4AA82B2AD31F}"/>
    <cellStyle name="Paprastas_Knyga6"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11</xdr:col>
      <xdr:colOff>104775</xdr:colOff>
      <xdr:row>8</xdr:row>
      <xdr:rowOff>0</xdr:rowOff>
    </xdr:from>
    <xdr:to>
      <xdr:col>11</xdr:col>
      <xdr:colOff>180975</xdr:colOff>
      <xdr:row>9</xdr:row>
      <xdr:rowOff>33062</xdr:rowOff>
    </xdr:to>
    <xdr:sp macro="" textlink="">
      <xdr:nvSpPr>
        <xdr:cNvPr id="52016" name="Text Box 2">
          <a:extLst>
            <a:ext uri="{FF2B5EF4-FFF2-40B4-BE49-F238E27FC236}">
              <a16:creationId xmlns:a16="http://schemas.microsoft.com/office/drawing/2014/main" id="{00000000-0008-0000-0100-000030CB0000}"/>
            </a:ext>
          </a:extLst>
        </xdr:cNvPr>
        <xdr:cNvSpPr txBox="1">
          <a:spLocks noChangeArrowheads="1"/>
        </xdr:cNvSpPr>
      </xdr:nvSpPr>
      <xdr:spPr bwMode="auto">
        <a:xfrm>
          <a:off x="7282543" y="1836964"/>
          <a:ext cx="76200" cy="191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33052</xdr:rowOff>
    </xdr:to>
    <xdr:sp macro="" textlink="">
      <xdr:nvSpPr>
        <xdr:cNvPr id="52017" name="Text Box 2">
          <a:extLst>
            <a:ext uri="{FF2B5EF4-FFF2-40B4-BE49-F238E27FC236}">
              <a16:creationId xmlns:a16="http://schemas.microsoft.com/office/drawing/2014/main" id="{00000000-0008-0000-0100-000031CB0000}"/>
            </a:ext>
          </a:extLst>
        </xdr:cNvPr>
        <xdr:cNvSpPr txBox="1">
          <a:spLocks noChangeArrowheads="1"/>
        </xdr:cNvSpPr>
      </xdr:nvSpPr>
      <xdr:spPr bwMode="auto">
        <a:xfrm>
          <a:off x="7282543" y="1836964"/>
          <a:ext cx="76200" cy="1918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33052</xdr:rowOff>
    </xdr:to>
    <xdr:sp macro="" textlink="">
      <xdr:nvSpPr>
        <xdr:cNvPr id="52018" name="Text Box 2">
          <a:extLst>
            <a:ext uri="{FF2B5EF4-FFF2-40B4-BE49-F238E27FC236}">
              <a16:creationId xmlns:a16="http://schemas.microsoft.com/office/drawing/2014/main" id="{00000000-0008-0000-0100-000032CB0000}"/>
            </a:ext>
          </a:extLst>
        </xdr:cNvPr>
        <xdr:cNvSpPr txBox="1">
          <a:spLocks noChangeArrowheads="1"/>
        </xdr:cNvSpPr>
      </xdr:nvSpPr>
      <xdr:spPr bwMode="auto">
        <a:xfrm>
          <a:off x="7282543" y="1836964"/>
          <a:ext cx="76200" cy="1918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33052</xdr:rowOff>
    </xdr:to>
    <xdr:sp macro="" textlink="">
      <xdr:nvSpPr>
        <xdr:cNvPr id="52019" name="Text Box 2">
          <a:extLst>
            <a:ext uri="{FF2B5EF4-FFF2-40B4-BE49-F238E27FC236}">
              <a16:creationId xmlns:a16="http://schemas.microsoft.com/office/drawing/2014/main" id="{00000000-0008-0000-0100-000033CB0000}"/>
            </a:ext>
          </a:extLst>
        </xdr:cNvPr>
        <xdr:cNvSpPr txBox="1">
          <a:spLocks noChangeArrowheads="1"/>
        </xdr:cNvSpPr>
      </xdr:nvSpPr>
      <xdr:spPr bwMode="auto">
        <a:xfrm>
          <a:off x="7282543" y="1836964"/>
          <a:ext cx="76200" cy="1918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33052</xdr:rowOff>
    </xdr:to>
    <xdr:sp macro="" textlink="">
      <xdr:nvSpPr>
        <xdr:cNvPr id="52020" name="Text Box 2">
          <a:extLst>
            <a:ext uri="{FF2B5EF4-FFF2-40B4-BE49-F238E27FC236}">
              <a16:creationId xmlns:a16="http://schemas.microsoft.com/office/drawing/2014/main" id="{00000000-0008-0000-0100-000034CB0000}"/>
            </a:ext>
          </a:extLst>
        </xdr:cNvPr>
        <xdr:cNvSpPr txBox="1">
          <a:spLocks noChangeArrowheads="1"/>
        </xdr:cNvSpPr>
      </xdr:nvSpPr>
      <xdr:spPr bwMode="auto">
        <a:xfrm>
          <a:off x="7282543" y="1836964"/>
          <a:ext cx="76200" cy="1918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33052</xdr:rowOff>
    </xdr:to>
    <xdr:sp macro="" textlink="">
      <xdr:nvSpPr>
        <xdr:cNvPr id="52021" name="Text Box 2">
          <a:extLst>
            <a:ext uri="{FF2B5EF4-FFF2-40B4-BE49-F238E27FC236}">
              <a16:creationId xmlns:a16="http://schemas.microsoft.com/office/drawing/2014/main" id="{00000000-0008-0000-0100-000035CB0000}"/>
            </a:ext>
          </a:extLst>
        </xdr:cNvPr>
        <xdr:cNvSpPr txBox="1">
          <a:spLocks noChangeArrowheads="1"/>
        </xdr:cNvSpPr>
      </xdr:nvSpPr>
      <xdr:spPr bwMode="auto">
        <a:xfrm>
          <a:off x="7282543" y="1836964"/>
          <a:ext cx="76200" cy="1918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33052</xdr:rowOff>
    </xdr:to>
    <xdr:sp macro="" textlink="">
      <xdr:nvSpPr>
        <xdr:cNvPr id="52022" name="Text Box 2">
          <a:extLst>
            <a:ext uri="{FF2B5EF4-FFF2-40B4-BE49-F238E27FC236}">
              <a16:creationId xmlns:a16="http://schemas.microsoft.com/office/drawing/2014/main" id="{00000000-0008-0000-0100-000036CB0000}"/>
            </a:ext>
          </a:extLst>
        </xdr:cNvPr>
        <xdr:cNvSpPr txBox="1">
          <a:spLocks noChangeArrowheads="1"/>
        </xdr:cNvSpPr>
      </xdr:nvSpPr>
      <xdr:spPr bwMode="auto">
        <a:xfrm>
          <a:off x="7282543" y="1836964"/>
          <a:ext cx="76200" cy="1918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33052</xdr:rowOff>
    </xdr:to>
    <xdr:sp macro="" textlink="">
      <xdr:nvSpPr>
        <xdr:cNvPr id="52023" name="Text Box 2">
          <a:extLst>
            <a:ext uri="{FF2B5EF4-FFF2-40B4-BE49-F238E27FC236}">
              <a16:creationId xmlns:a16="http://schemas.microsoft.com/office/drawing/2014/main" id="{00000000-0008-0000-0100-000037CB0000}"/>
            </a:ext>
          </a:extLst>
        </xdr:cNvPr>
        <xdr:cNvSpPr txBox="1">
          <a:spLocks noChangeArrowheads="1"/>
        </xdr:cNvSpPr>
      </xdr:nvSpPr>
      <xdr:spPr bwMode="auto">
        <a:xfrm>
          <a:off x="7282543" y="1836964"/>
          <a:ext cx="76200" cy="1918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33052</xdr:rowOff>
    </xdr:to>
    <xdr:sp macro="" textlink="">
      <xdr:nvSpPr>
        <xdr:cNvPr id="52024" name="Text Box 2">
          <a:extLst>
            <a:ext uri="{FF2B5EF4-FFF2-40B4-BE49-F238E27FC236}">
              <a16:creationId xmlns:a16="http://schemas.microsoft.com/office/drawing/2014/main" id="{00000000-0008-0000-0100-000038CB0000}"/>
            </a:ext>
          </a:extLst>
        </xdr:cNvPr>
        <xdr:cNvSpPr txBox="1">
          <a:spLocks noChangeArrowheads="1"/>
        </xdr:cNvSpPr>
      </xdr:nvSpPr>
      <xdr:spPr bwMode="auto">
        <a:xfrm>
          <a:off x="7282543" y="1836964"/>
          <a:ext cx="76200" cy="1918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33052</xdr:rowOff>
    </xdr:to>
    <xdr:sp macro="" textlink="">
      <xdr:nvSpPr>
        <xdr:cNvPr id="52025" name="Text Box 2">
          <a:extLst>
            <a:ext uri="{FF2B5EF4-FFF2-40B4-BE49-F238E27FC236}">
              <a16:creationId xmlns:a16="http://schemas.microsoft.com/office/drawing/2014/main" id="{00000000-0008-0000-0100-000039CB0000}"/>
            </a:ext>
          </a:extLst>
        </xdr:cNvPr>
        <xdr:cNvSpPr txBox="1">
          <a:spLocks noChangeArrowheads="1"/>
        </xdr:cNvSpPr>
      </xdr:nvSpPr>
      <xdr:spPr bwMode="auto">
        <a:xfrm>
          <a:off x="7282543" y="1836964"/>
          <a:ext cx="76200" cy="1918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16210</xdr:rowOff>
    </xdr:to>
    <xdr:sp macro="" textlink="">
      <xdr:nvSpPr>
        <xdr:cNvPr id="15" name="Text Box 2">
          <a:extLst>
            <a:ext uri="{FF2B5EF4-FFF2-40B4-BE49-F238E27FC236}">
              <a16:creationId xmlns:a16="http://schemas.microsoft.com/office/drawing/2014/main" id="{00000000-0008-0000-0100-0000FDF80400}"/>
            </a:ext>
          </a:extLst>
        </xdr:cNvPr>
        <xdr:cNvSpPr txBox="1">
          <a:spLocks noChangeArrowheads="1"/>
        </xdr:cNvSpPr>
      </xdr:nvSpPr>
      <xdr:spPr bwMode="auto">
        <a:xfrm>
          <a:off x="7282543" y="1689554"/>
          <a:ext cx="76200" cy="1862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54310</xdr:rowOff>
    </xdr:to>
    <xdr:sp macro="" textlink="">
      <xdr:nvSpPr>
        <xdr:cNvPr id="16" name="Text Box 2">
          <a:extLst>
            <a:ext uri="{FF2B5EF4-FFF2-40B4-BE49-F238E27FC236}">
              <a16:creationId xmlns:a16="http://schemas.microsoft.com/office/drawing/2014/main" id="{00000000-0008-0000-0100-0000FEF80400}"/>
            </a:ext>
          </a:extLst>
        </xdr:cNvPr>
        <xdr:cNvSpPr txBox="1">
          <a:spLocks noChangeArrowheads="1"/>
        </xdr:cNvSpPr>
      </xdr:nvSpPr>
      <xdr:spPr bwMode="auto">
        <a:xfrm>
          <a:off x="7282543" y="1689554"/>
          <a:ext cx="76200" cy="22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16210</xdr:rowOff>
    </xdr:to>
    <xdr:sp macro="" textlink="">
      <xdr:nvSpPr>
        <xdr:cNvPr id="17" name="Text Box 2">
          <a:extLst>
            <a:ext uri="{FF2B5EF4-FFF2-40B4-BE49-F238E27FC236}">
              <a16:creationId xmlns:a16="http://schemas.microsoft.com/office/drawing/2014/main" id="{00000000-0008-0000-0100-0000FFF80400}"/>
            </a:ext>
          </a:extLst>
        </xdr:cNvPr>
        <xdr:cNvSpPr txBox="1">
          <a:spLocks noChangeArrowheads="1"/>
        </xdr:cNvSpPr>
      </xdr:nvSpPr>
      <xdr:spPr bwMode="auto">
        <a:xfrm>
          <a:off x="7282543" y="1689554"/>
          <a:ext cx="76200" cy="1862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54310</xdr:rowOff>
    </xdr:to>
    <xdr:sp macro="" textlink="">
      <xdr:nvSpPr>
        <xdr:cNvPr id="18" name="Text Box 2">
          <a:extLst>
            <a:ext uri="{FF2B5EF4-FFF2-40B4-BE49-F238E27FC236}">
              <a16:creationId xmlns:a16="http://schemas.microsoft.com/office/drawing/2014/main" id="{00000000-0008-0000-0100-000000F90400}"/>
            </a:ext>
          </a:extLst>
        </xdr:cNvPr>
        <xdr:cNvSpPr txBox="1">
          <a:spLocks noChangeArrowheads="1"/>
        </xdr:cNvSpPr>
      </xdr:nvSpPr>
      <xdr:spPr bwMode="auto">
        <a:xfrm>
          <a:off x="7282543" y="1689554"/>
          <a:ext cx="76200" cy="22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16210</xdr:rowOff>
    </xdr:to>
    <xdr:sp macro="" textlink="">
      <xdr:nvSpPr>
        <xdr:cNvPr id="19" name="Text Box 2">
          <a:extLst>
            <a:ext uri="{FF2B5EF4-FFF2-40B4-BE49-F238E27FC236}">
              <a16:creationId xmlns:a16="http://schemas.microsoft.com/office/drawing/2014/main" id="{00000000-0008-0000-0100-000001F90400}"/>
            </a:ext>
          </a:extLst>
        </xdr:cNvPr>
        <xdr:cNvSpPr txBox="1">
          <a:spLocks noChangeArrowheads="1"/>
        </xdr:cNvSpPr>
      </xdr:nvSpPr>
      <xdr:spPr bwMode="auto">
        <a:xfrm>
          <a:off x="7282543" y="1689554"/>
          <a:ext cx="76200" cy="1862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54310</xdr:rowOff>
    </xdr:to>
    <xdr:sp macro="" textlink="">
      <xdr:nvSpPr>
        <xdr:cNvPr id="20" name="Text Box 2">
          <a:extLst>
            <a:ext uri="{FF2B5EF4-FFF2-40B4-BE49-F238E27FC236}">
              <a16:creationId xmlns:a16="http://schemas.microsoft.com/office/drawing/2014/main" id="{00000000-0008-0000-0100-000002F90400}"/>
            </a:ext>
          </a:extLst>
        </xdr:cNvPr>
        <xdr:cNvSpPr txBox="1">
          <a:spLocks noChangeArrowheads="1"/>
        </xdr:cNvSpPr>
      </xdr:nvSpPr>
      <xdr:spPr bwMode="auto">
        <a:xfrm>
          <a:off x="7282543" y="1689554"/>
          <a:ext cx="76200" cy="2243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21" name="Text Box 2">
          <a:extLst>
            <a:ext uri="{FF2B5EF4-FFF2-40B4-BE49-F238E27FC236}">
              <a16:creationId xmlns:a16="http://schemas.microsoft.com/office/drawing/2014/main" id="{00000000-0008-0000-0100-000003F90400}"/>
            </a:ext>
          </a:extLst>
        </xdr:cNvPr>
        <xdr:cNvSpPr txBox="1">
          <a:spLocks noChangeArrowheads="1"/>
        </xdr:cNvSpPr>
      </xdr:nvSpPr>
      <xdr:spPr bwMode="auto">
        <a:xfrm>
          <a:off x="7282543" y="168955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22" name="Text Box 2">
          <a:extLst>
            <a:ext uri="{FF2B5EF4-FFF2-40B4-BE49-F238E27FC236}">
              <a16:creationId xmlns:a16="http://schemas.microsoft.com/office/drawing/2014/main" id="{00000000-0008-0000-0100-000004F90400}"/>
            </a:ext>
          </a:extLst>
        </xdr:cNvPr>
        <xdr:cNvSpPr txBox="1">
          <a:spLocks noChangeArrowheads="1"/>
        </xdr:cNvSpPr>
      </xdr:nvSpPr>
      <xdr:spPr bwMode="auto">
        <a:xfrm>
          <a:off x="7282543" y="168955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23" name="Text Box 2">
          <a:extLst>
            <a:ext uri="{FF2B5EF4-FFF2-40B4-BE49-F238E27FC236}">
              <a16:creationId xmlns:a16="http://schemas.microsoft.com/office/drawing/2014/main" id="{00000000-0008-0000-0100-000005F90400}"/>
            </a:ext>
          </a:extLst>
        </xdr:cNvPr>
        <xdr:cNvSpPr txBox="1">
          <a:spLocks noChangeArrowheads="1"/>
        </xdr:cNvSpPr>
      </xdr:nvSpPr>
      <xdr:spPr bwMode="auto">
        <a:xfrm>
          <a:off x="7282543" y="168955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63835</xdr:rowOff>
    </xdr:to>
    <xdr:sp macro="" textlink="">
      <xdr:nvSpPr>
        <xdr:cNvPr id="24" name="Text Box 2">
          <a:extLst>
            <a:ext uri="{FF2B5EF4-FFF2-40B4-BE49-F238E27FC236}">
              <a16:creationId xmlns:a16="http://schemas.microsoft.com/office/drawing/2014/main" id="{00000000-0008-0000-0100-000006F90400}"/>
            </a:ext>
          </a:extLst>
        </xdr:cNvPr>
        <xdr:cNvSpPr txBox="1">
          <a:spLocks noChangeArrowheads="1"/>
        </xdr:cNvSpPr>
      </xdr:nvSpPr>
      <xdr:spPr bwMode="auto">
        <a:xfrm>
          <a:off x="7282543" y="168955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63835</xdr:rowOff>
    </xdr:to>
    <xdr:sp macro="" textlink="">
      <xdr:nvSpPr>
        <xdr:cNvPr id="25" name="Text Box 2">
          <a:extLst>
            <a:ext uri="{FF2B5EF4-FFF2-40B4-BE49-F238E27FC236}">
              <a16:creationId xmlns:a16="http://schemas.microsoft.com/office/drawing/2014/main" id="{00000000-0008-0000-0100-000007F90400}"/>
            </a:ext>
          </a:extLst>
        </xdr:cNvPr>
        <xdr:cNvSpPr txBox="1">
          <a:spLocks noChangeArrowheads="1"/>
        </xdr:cNvSpPr>
      </xdr:nvSpPr>
      <xdr:spPr bwMode="auto">
        <a:xfrm>
          <a:off x="7282543" y="168955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26" name="Text Box 2">
          <a:extLst>
            <a:ext uri="{FF2B5EF4-FFF2-40B4-BE49-F238E27FC236}">
              <a16:creationId xmlns:a16="http://schemas.microsoft.com/office/drawing/2014/main" id="{00000000-0008-0000-0100-000008F90400}"/>
            </a:ext>
          </a:extLst>
        </xdr:cNvPr>
        <xdr:cNvSpPr txBox="1">
          <a:spLocks noChangeArrowheads="1"/>
        </xdr:cNvSpPr>
      </xdr:nvSpPr>
      <xdr:spPr bwMode="auto">
        <a:xfrm>
          <a:off x="7282543" y="168955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27" name="Text Box 2">
          <a:extLst>
            <a:ext uri="{FF2B5EF4-FFF2-40B4-BE49-F238E27FC236}">
              <a16:creationId xmlns:a16="http://schemas.microsoft.com/office/drawing/2014/main" id="{00000000-0008-0000-0100-000009F90400}"/>
            </a:ext>
          </a:extLst>
        </xdr:cNvPr>
        <xdr:cNvSpPr txBox="1">
          <a:spLocks noChangeArrowheads="1"/>
        </xdr:cNvSpPr>
      </xdr:nvSpPr>
      <xdr:spPr bwMode="auto">
        <a:xfrm>
          <a:off x="7282543" y="168955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28" name="Text Box 2">
          <a:extLst>
            <a:ext uri="{FF2B5EF4-FFF2-40B4-BE49-F238E27FC236}">
              <a16:creationId xmlns:a16="http://schemas.microsoft.com/office/drawing/2014/main" id="{00000000-0008-0000-0100-00000AF90400}"/>
            </a:ext>
          </a:extLst>
        </xdr:cNvPr>
        <xdr:cNvSpPr txBox="1">
          <a:spLocks noChangeArrowheads="1"/>
        </xdr:cNvSpPr>
      </xdr:nvSpPr>
      <xdr:spPr bwMode="auto">
        <a:xfrm>
          <a:off x="7282543" y="168955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16210</xdr:rowOff>
    </xdr:to>
    <xdr:sp macro="" textlink="">
      <xdr:nvSpPr>
        <xdr:cNvPr id="29" name="Text Box 2">
          <a:extLst>
            <a:ext uri="{FF2B5EF4-FFF2-40B4-BE49-F238E27FC236}">
              <a16:creationId xmlns:a16="http://schemas.microsoft.com/office/drawing/2014/main" id="{00000000-0008-0000-0100-00000BF90400}"/>
            </a:ext>
          </a:extLst>
        </xdr:cNvPr>
        <xdr:cNvSpPr txBox="1">
          <a:spLocks noChangeArrowheads="1"/>
        </xdr:cNvSpPr>
      </xdr:nvSpPr>
      <xdr:spPr bwMode="auto">
        <a:xfrm>
          <a:off x="7282543" y="1689554"/>
          <a:ext cx="76200" cy="1862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16210</xdr:rowOff>
    </xdr:to>
    <xdr:sp macro="" textlink="">
      <xdr:nvSpPr>
        <xdr:cNvPr id="30" name="Text Box 2">
          <a:extLst>
            <a:ext uri="{FF2B5EF4-FFF2-40B4-BE49-F238E27FC236}">
              <a16:creationId xmlns:a16="http://schemas.microsoft.com/office/drawing/2014/main" id="{00000000-0008-0000-0100-00000CF90400}"/>
            </a:ext>
          </a:extLst>
        </xdr:cNvPr>
        <xdr:cNvSpPr txBox="1">
          <a:spLocks noChangeArrowheads="1"/>
        </xdr:cNvSpPr>
      </xdr:nvSpPr>
      <xdr:spPr bwMode="auto">
        <a:xfrm>
          <a:off x="7282543" y="1689554"/>
          <a:ext cx="76200" cy="1862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21844</xdr:rowOff>
    </xdr:to>
    <xdr:sp macro="" textlink="">
      <xdr:nvSpPr>
        <xdr:cNvPr id="63" name="Text Box 2">
          <a:extLst>
            <a:ext uri="{FF2B5EF4-FFF2-40B4-BE49-F238E27FC236}">
              <a16:creationId xmlns:a16="http://schemas.microsoft.com/office/drawing/2014/main" id="{A2588524-3514-4919-80D6-411195EC6CC7}"/>
            </a:ext>
          </a:extLst>
        </xdr:cNvPr>
        <xdr:cNvSpPr txBox="1">
          <a:spLocks noChangeArrowheads="1"/>
        </xdr:cNvSpPr>
      </xdr:nvSpPr>
      <xdr:spPr bwMode="auto">
        <a:xfrm>
          <a:off x="7282543" y="1689554"/>
          <a:ext cx="76200" cy="1919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59944</xdr:rowOff>
    </xdr:to>
    <xdr:sp macro="" textlink="">
      <xdr:nvSpPr>
        <xdr:cNvPr id="64" name="Text Box 2">
          <a:extLst>
            <a:ext uri="{FF2B5EF4-FFF2-40B4-BE49-F238E27FC236}">
              <a16:creationId xmlns:a16="http://schemas.microsoft.com/office/drawing/2014/main" id="{17C52447-E2DD-4D31-9BBB-81AF644E187A}"/>
            </a:ext>
          </a:extLst>
        </xdr:cNvPr>
        <xdr:cNvSpPr txBox="1">
          <a:spLocks noChangeArrowheads="1"/>
        </xdr:cNvSpPr>
      </xdr:nvSpPr>
      <xdr:spPr bwMode="auto">
        <a:xfrm>
          <a:off x="7282543" y="1689554"/>
          <a:ext cx="76200" cy="230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21844</xdr:rowOff>
    </xdr:to>
    <xdr:sp macro="" textlink="">
      <xdr:nvSpPr>
        <xdr:cNvPr id="65" name="Text Box 2">
          <a:extLst>
            <a:ext uri="{FF2B5EF4-FFF2-40B4-BE49-F238E27FC236}">
              <a16:creationId xmlns:a16="http://schemas.microsoft.com/office/drawing/2014/main" id="{8607DD4C-537F-4009-8056-5EBC2E039088}"/>
            </a:ext>
          </a:extLst>
        </xdr:cNvPr>
        <xdr:cNvSpPr txBox="1">
          <a:spLocks noChangeArrowheads="1"/>
        </xdr:cNvSpPr>
      </xdr:nvSpPr>
      <xdr:spPr bwMode="auto">
        <a:xfrm>
          <a:off x="7282543" y="1689554"/>
          <a:ext cx="76200" cy="1919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59944</xdr:rowOff>
    </xdr:to>
    <xdr:sp macro="" textlink="">
      <xdr:nvSpPr>
        <xdr:cNvPr id="66" name="Text Box 2">
          <a:extLst>
            <a:ext uri="{FF2B5EF4-FFF2-40B4-BE49-F238E27FC236}">
              <a16:creationId xmlns:a16="http://schemas.microsoft.com/office/drawing/2014/main" id="{18BD7EB1-B764-4972-8456-838AC008F742}"/>
            </a:ext>
          </a:extLst>
        </xdr:cNvPr>
        <xdr:cNvSpPr txBox="1">
          <a:spLocks noChangeArrowheads="1"/>
        </xdr:cNvSpPr>
      </xdr:nvSpPr>
      <xdr:spPr bwMode="auto">
        <a:xfrm>
          <a:off x="7282543" y="1689554"/>
          <a:ext cx="76200" cy="230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21844</xdr:rowOff>
    </xdr:to>
    <xdr:sp macro="" textlink="">
      <xdr:nvSpPr>
        <xdr:cNvPr id="67" name="Text Box 2">
          <a:extLst>
            <a:ext uri="{FF2B5EF4-FFF2-40B4-BE49-F238E27FC236}">
              <a16:creationId xmlns:a16="http://schemas.microsoft.com/office/drawing/2014/main" id="{B5D12206-438D-4719-9AAF-AEAAEDD2F685}"/>
            </a:ext>
          </a:extLst>
        </xdr:cNvPr>
        <xdr:cNvSpPr txBox="1">
          <a:spLocks noChangeArrowheads="1"/>
        </xdr:cNvSpPr>
      </xdr:nvSpPr>
      <xdr:spPr bwMode="auto">
        <a:xfrm>
          <a:off x="7282543" y="1689554"/>
          <a:ext cx="76200" cy="1919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59944</xdr:rowOff>
    </xdr:to>
    <xdr:sp macro="" textlink="">
      <xdr:nvSpPr>
        <xdr:cNvPr id="68" name="Text Box 2">
          <a:extLst>
            <a:ext uri="{FF2B5EF4-FFF2-40B4-BE49-F238E27FC236}">
              <a16:creationId xmlns:a16="http://schemas.microsoft.com/office/drawing/2014/main" id="{54B3C2D2-400E-429B-B08F-5B928EB46523}"/>
            </a:ext>
          </a:extLst>
        </xdr:cNvPr>
        <xdr:cNvSpPr txBox="1">
          <a:spLocks noChangeArrowheads="1"/>
        </xdr:cNvSpPr>
      </xdr:nvSpPr>
      <xdr:spPr bwMode="auto">
        <a:xfrm>
          <a:off x="7282543" y="1689554"/>
          <a:ext cx="76200" cy="230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69" name="Text Box 2">
          <a:extLst>
            <a:ext uri="{FF2B5EF4-FFF2-40B4-BE49-F238E27FC236}">
              <a16:creationId xmlns:a16="http://schemas.microsoft.com/office/drawing/2014/main" id="{F5FFAC75-0E9B-43EB-96E6-AE4779CA0E90}"/>
            </a:ext>
          </a:extLst>
        </xdr:cNvPr>
        <xdr:cNvSpPr txBox="1">
          <a:spLocks noChangeArrowheads="1"/>
        </xdr:cNvSpPr>
      </xdr:nvSpPr>
      <xdr:spPr bwMode="auto">
        <a:xfrm>
          <a:off x="7282543" y="168955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70" name="Text Box 2">
          <a:extLst>
            <a:ext uri="{FF2B5EF4-FFF2-40B4-BE49-F238E27FC236}">
              <a16:creationId xmlns:a16="http://schemas.microsoft.com/office/drawing/2014/main" id="{4C12CC42-B993-4859-813D-6E82A9592428}"/>
            </a:ext>
          </a:extLst>
        </xdr:cNvPr>
        <xdr:cNvSpPr txBox="1">
          <a:spLocks noChangeArrowheads="1"/>
        </xdr:cNvSpPr>
      </xdr:nvSpPr>
      <xdr:spPr bwMode="auto">
        <a:xfrm>
          <a:off x="7282543" y="168955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71" name="Text Box 2">
          <a:extLst>
            <a:ext uri="{FF2B5EF4-FFF2-40B4-BE49-F238E27FC236}">
              <a16:creationId xmlns:a16="http://schemas.microsoft.com/office/drawing/2014/main" id="{72553447-9B16-43E0-924C-0C4F399E0887}"/>
            </a:ext>
          </a:extLst>
        </xdr:cNvPr>
        <xdr:cNvSpPr txBox="1">
          <a:spLocks noChangeArrowheads="1"/>
        </xdr:cNvSpPr>
      </xdr:nvSpPr>
      <xdr:spPr bwMode="auto">
        <a:xfrm>
          <a:off x="7282543" y="168955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69469</xdr:rowOff>
    </xdr:to>
    <xdr:sp macro="" textlink="">
      <xdr:nvSpPr>
        <xdr:cNvPr id="72" name="Text Box 2">
          <a:extLst>
            <a:ext uri="{FF2B5EF4-FFF2-40B4-BE49-F238E27FC236}">
              <a16:creationId xmlns:a16="http://schemas.microsoft.com/office/drawing/2014/main" id="{FC01963E-F1F8-4BB4-84D8-F5549B4A522B}"/>
            </a:ext>
          </a:extLst>
        </xdr:cNvPr>
        <xdr:cNvSpPr txBox="1">
          <a:spLocks noChangeArrowheads="1"/>
        </xdr:cNvSpPr>
      </xdr:nvSpPr>
      <xdr:spPr bwMode="auto">
        <a:xfrm>
          <a:off x="7282543" y="168955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69469</xdr:rowOff>
    </xdr:to>
    <xdr:sp macro="" textlink="">
      <xdr:nvSpPr>
        <xdr:cNvPr id="73" name="Text Box 2">
          <a:extLst>
            <a:ext uri="{FF2B5EF4-FFF2-40B4-BE49-F238E27FC236}">
              <a16:creationId xmlns:a16="http://schemas.microsoft.com/office/drawing/2014/main" id="{70ADFF73-A722-441F-BC90-76DB83F8F7C7}"/>
            </a:ext>
          </a:extLst>
        </xdr:cNvPr>
        <xdr:cNvSpPr txBox="1">
          <a:spLocks noChangeArrowheads="1"/>
        </xdr:cNvSpPr>
      </xdr:nvSpPr>
      <xdr:spPr bwMode="auto">
        <a:xfrm>
          <a:off x="7282543" y="168955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74" name="Text Box 2">
          <a:extLst>
            <a:ext uri="{FF2B5EF4-FFF2-40B4-BE49-F238E27FC236}">
              <a16:creationId xmlns:a16="http://schemas.microsoft.com/office/drawing/2014/main" id="{8A54EF00-C799-40DE-9FC3-2CEB4DEFBFFE}"/>
            </a:ext>
          </a:extLst>
        </xdr:cNvPr>
        <xdr:cNvSpPr txBox="1">
          <a:spLocks noChangeArrowheads="1"/>
        </xdr:cNvSpPr>
      </xdr:nvSpPr>
      <xdr:spPr bwMode="auto">
        <a:xfrm>
          <a:off x="7282543" y="168955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75" name="Text Box 2">
          <a:extLst>
            <a:ext uri="{FF2B5EF4-FFF2-40B4-BE49-F238E27FC236}">
              <a16:creationId xmlns:a16="http://schemas.microsoft.com/office/drawing/2014/main" id="{DF200AFD-34B7-4125-983B-011B616C6A91}"/>
            </a:ext>
          </a:extLst>
        </xdr:cNvPr>
        <xdr:cNvSpPr txBox="1">
          <a:spLocks noChangeArrowheads="1"/>
        </xdr:cNvSpPr>
      </xdr:nvSpPr>
      <xdr:spPr bwMode="auto">
        <a:xfrm>
          <a:off x="7282543" y="168955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76" name="Text Box 2">
          <a:extLst>
            <a:ext uri="{FF2B5EF4-FFF2-40B4-BE49-F238E27FC236}">
              <a16:creationId xmlns:a16="http://schemas.microsoft.com/office/drawing/2014/main" id="{66051032-E714-4554-9D12-B5EA0C38E2DD}"/>
            </a:ext>
          </a:extLst>
        </xdr:cNvPr>
        <xdr:cNvSpPr txBox="1">
          <a:spLocks noChangeArrowheads="1"/>
        </xdr:cNvSpPr>
      </xdr:nvSpPr>
      <xdr:spPr bwMode="auto">
        <a:xfrm>
          <a:off x="7282543" y="168955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21844</xdr:rowOff>
    </xdr:to>
    <xdr:sp macro="" textlink="">
      <xdr:nvSpPr>
        <xdr:cNvPr id="77" name="Text Box 2">
          <a:extLst>
            <a:ext uri="{FF2B5EF4-FFF2-40B4-BE49-F238E27FC236}">
              <a16:creationId xmlns:a16="http://schemas.microsoft.com/office/drawing/2014/main" id="{38A8F26C-F435-4198-AF39-BCD3EECFF466}"/>
            </a:ext>
          </a:extLst>
        </xdr:cNvPr>
        <xdr:cNvSpPr txBox="1">
          <a:spLocks noChangeArrowheads="1"/>
        </xdr:cNvSpPr>
      </xdr:nvSpPr>
      <xdr:spPr bwMode="auto">
        <a:xfrm>
          <a:off x="7282543" y="1689554"/>
          <a:ext cx="76200" cy="1919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21844</xdr:rowOff>
    </xdr:to>
    <xdr:sp macro="" textlink="">
      <xdr:nvSpPr>
        <xdr:cNvPr id="78" name="Text Box 2">
          <a:extLst>
            <a:ext uri="{FF2B5EF4-FFF2-40B4-BE49-F238E27FC236}">
              <a16:creationId xmlns:a16="http://schemas.microsoft.com/office/drawing/2014/main" id="{95E348B8-5E72-4606-9A22-4175BF23D699}"/>
            </a:ext>
          </a:extLst>
        </xdr:cNvPr>
        <xdr:cNvSpPr txBox="1">
          <a:spLocks noChangeArrowheads="1"/>
        </xdr:cNvSpPr>
      </xdr:nvSpPr>
      <xdr:spPr bwMode="auto">
        <a:xfrm>
          <a:off x="7282543" y="1689554"/>
          <a:ext cx="76200" cy="1919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139128</xdr:rowOff>
    </xdr:to>
    <xdr:sp macro="" textlink="">
      <xdr:nvSpPr>
        <xdr:cNvPr id="44" name="Text Box 2">
          <a:extLst>
            <a:ext uri="{FF2B5EF4-FFF2-40B4-BE49-F238E27FC236}">
              <a16:creationId xmlns:a16="http://schemas.microsoft.com/office/drawing/2014/main" id="{D70658BA-C828-4460-8741-945B9ED51F50}"/>
            </a:ext>
          </a:extLst>
        </xdr:cNvPr>
        <xdr:cNvSpPr txBox="1">
          <a:spLocks noChangeArrowheads="1"/>
        </xdr:cNvSpPr>
      </xdr:nvSpPr>
      <xdr:spPr bwMode="auto">
        <a:xfrm>
          <a:off x="7282543" y="1836964"/>
          <a:ext cx="76200" cy="2978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7138</xdr:rowOff>
    </xdr:to>
    <xdr:sp macro="" textlink="">
      <xdr:nvSpPr>
        <xdr:cNvPr id="45" name="Text Box 2">
          <a:extLst>
            <a:ext uri="{FF2B5EF4-FFF2-40B4-BE49-F238E27FC236}">
              <a16:creationId xmlns:a16="http://schemas.microsoft.com/office/drawing/2014/main" id="{7A72639A-4D37-4D9B-BFFA-D3F73BF917AB}"/>
            </a:ext>
          </a:extLst>
        </xdr:cNvPr>
        <xdr:cNvSpPr txBox="1">
          <a:spLocks noChangeArrowheads="1"/>
        </xdr:cNvSpPr>
      </xdr:nvSpPr>
      <xdr:spPr bwMode="auto">
        <a:xfrm>
          <a:off x="7282543" y="1836964"/>
          <a:ext cx="76200" cy="335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139128</xdr:rowOff>
    </xdr:to>
    <xdr:sp macro="" textlink="">
      <xdr:nvSpPr>
        <xdr:cNvPr id="46" name="Text Box 2">
          <a:extLst>
            <a:ext uri="{FF2B5EF4-FFF2-40B4-BE49-F238E27FC236}">
              <a16:creationId xmlns:a16="http://schemas.microsoft.com/office/drawing/2014/main" id="{ED93B4A2-C8BE-4404-A8D6-868E74723080}"/>
            </a:ext>
          </a:extLst>
        </xdr:cNvPr>
        <xdr:cNvSpPr txBox="1">
          <a:spLocks noChangeArrowheads="1"/>
        </xdr:cNvSpPr>
      </xdr:nvSpPr>
      <xdr:spPr bwMode="auto">
        <a:xfrm>
          <a:off x="7282543" y="1836964"/>
          <a:ext cx="76200" cy="2978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7138</xdr:rowOff>
    </xdr:to>
    <xdr:sp macro="" textlink="">
      <xdr:nvSpPr>
        <xdr:cNvPr id="47" name="Text Box 2">
          <a:extLst>
            <a:ext uri="{FF2B5EF4-FFF2-40B4-BE49-F238E27FC236}">
              <a16:creationId xmlns:a16="http://schemas.microsoft.com/office/drawing/2014/main" id="{915A684F-756B-42A2-AEFA-1F853ADBE5B3}"/>
            </a:ext>
          </a:extLst>
        </xdr:cNvPr>
        <xdr:cNvSpPr txBox="1">
          <a:spLocks noChangeArrowheads="1"/>
        </xdr:cNvSpPr>
      </xdr:nvSpPr>
      <xdr:spPr bwMode="auto">
        <a:xfrm>
          <a:off x="7282543" y="1836964"/>
          <a:ext cx="76200" cy="335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139128</xdr:rowOff>
    </xdr:to>
    <xdr:sp macro="" textlink="">
      <xdr:nvSpPr>
        <xdr:cNvPr id="48" name="Text Box 2">
          <a:extLst>
            <a:ext uri="{FF2B5EF4-FFF2-40B4-BE49-F238E27FC236}">
              <a16:creationId xmlns:a16="http://schemas.microsoft.com/office/drawing/2014/main" id="{02878209-7E2E-4701-BAD1-173F62148305}"/>
            </a:ext>
          </a:extLst>
        </xdr:cNvPr>
        <xdr:cNvSpPr txBox="1">
          <a:spLocks noChangeArrowheads="1"/>
        </xdr:cNvSpPr>
      </xdr:nvSpPr>
      <xdr:spPr bwMode="auto">
        <a:xfrm>
          <a:off x="7282543" y="1836964"/>
          <a:ext cx="76200" cy="2978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7138</xdr:rowOff>
    </xdr:to>
    <xdr:sp macro="" textlink="">
      <xdr:nvSpPr>
        <xdr:cNvPr id="49" name="Text Box 2">
          <a:extLst>
            <a:ext uri="{FF2B5EF4-FFF2-40B4-BE49-F238E27FC236}">
              <a16:creationId xmlns:a16="http://schemas.microsoft.com/office/drawing/2014/main" id="{FB56A96D-C0BB-48FD-96DE-DC42B5468FEF}"/>
            </a:ext>
          </a:extLst>
        </xdr:cNvPr>
        <xdr:cNvSpPr txBox="1">
          <a:spLocks noChangeArrowheads="1"/>
        </xdr:cNvSpPr>
      </xdr:nvSpPr>
      <xdr:spPr bwMode="auto">
        <a:xfrm>
          <a:off x="7282543" y="1836964"/>
          <a:ext cx="76200" cy="335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148653</xdr:rowOff>
    </xdr:to>
    <xdr:sp macro="" textlink="">
      <xdr:nvSpPr>
        <xdr:cNvPr id="50" name="Text Box 2">
          <a:extLst>
            <a:ext uri="{FF2B5EF4-FFF2-40B4-BE49-F238E27FC236}">
              <a16:creationId xmlns:a16="http://schemas.microsoft.com/office/drawing/2014/main" id="{FF33D1F3-826D-4643-9E45-0A12B46C1A0E}"/>
            </a:ext>
          </a:extLst>
        </xdr:cNvPr>
        <xdr:cNvSpPr txBox="1">
          <a:spLocks noChangeArrowheads="1"/>
        </xdr:cNvSpPr>
      </xdr:nvSpPr>
      <xdr:spPr bwMode="auto">
        <a:xfrm>
          <a:off x="7282543" y="1836964"/>
          <a:ext cx="76200" cy="30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148653</xdr:rowOff>
    </xdr:to>
    <xdr:sp macro="" textlink="">
      <xdr:nvSpPr>
        <xdr:cNvPr id="51" name="Text Box 2">
          <a:extLst>
            <a:ext uri="{FF2B5EF4-FFF2-40B4-BE49-F238E27FC236}">
              <a16:creationId xmlns:a16="http://schemas.microsoft.com/office/drawing/2014/main" id="{27869DB6-B0F0-4A83-B477-526B382010D5}"/>
            </a:ext>
          </a:extLst>
        </xdr:cNvPr>
        <xdr:cNvSpPr txBox="1">
          <a:spLocks noChangeArrowheads="1"/>
        </xdr:cNvSpPr>
      </xdr:nvSpPr>
      <xdr:spPr bwMode="auto">
        <a:xfrm>
          <a:off x="7282543" y="1836964"/>
          <a:ext cx="76200" cy="30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148653</xdr:rowOff>
    </xdr:to>
    <xdr:sp macro="" textlink="">
      <xdr:nvSpPr>
        <xdr:cNvPr id="52" name="Text Box 2">
          <a:extLst>
            <a:ext uri="{FF2B5EF4-FFF2-40B4-BE49-F238E27FC236}">
              <a16:creationId xmlns:a16="http://schemas.microsoft.com/office/drawing/2014/main" id="{2DEB7981-832D-440D-B3DB-373A1A776089}"/>
            </a:ext>
          </a:extLst>
        </xdr:cNvPr>
        <xdr:cNvSpPr txBox="1">
          <a:spLocks noChangeArrowheads="1"/>
        </xdr:cNvSpPr>
      </xdr:nvSpPr>
      <xdr:spPr bwMode="auto">
        <a:xfrm>
          <a:off x="7282543" y="1836964"/>
          <a:ext cx="76200" cy="30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16663</xdr:rowOff>
    </xdr:to>
    <xdr:sp macro="" textlink="">
      <xdr:nvSpPr>
        <xdr:cNvPr id="53" name="Text Box 2">
          <a:extLst>
            <a:ext uri="{FF2B5EF4-FFF2-40B4-BE49-F238E27FC236}">
              <a16:creationId xmlns:a16="http://schemas.microsoft.com/office/drawing/2014/main" id="{59D90D49-CF50-4529-AB72-3D5575CA4E43}"/>
            </a:ext>
          </a:extLst>
        </xdr:cNvPr>
        <xdr:cNvSpPr txBox="1">
          <a:spLocks noChangeArrowheads="1"/>
        </xdr:cNvSpPr>
      </xdr:nvSpPr>
      <xdr:spPr bwMode="auto">
        <a:xfrm>
          <a:off x="7282543" y="1836964"/>
          <a:ext cx="76200" cy="345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16663</xdr:rowOff>
    </xdr:to>
    <xdr:sp macro="" textlink="">
      <xdr:nvSpPr>
        <xdr:cNvPr id="54" name="Text Box 2">
          <a:extLst>
            <a:ext uri="{FF2B5EF4-FFF2-40B4-BE49-F238E27FC236}">
              <a16:creationId xmlns:a16="http://schemas.microsoft.com/office/drawing/2014/main" id="{F6A509BF-1DE6-405A-95B9-6F2B59B5D14F}"/>
            </a:ext>
          </a:extLst>
        </xdr:cNvPr>
        <xdr:cNvSpPr txBox="1">
          <a:spLocks noChangeArrowheads="1"/>
        </xdr:cNvSpPr>
      </xdr:nvSpPr>
      <xdr:spPr bwMode="auto">
        <a:xfrm>
          <a:off x="7282543" y="1836964"/>
          <a:ext cx="76200" cy="345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148653</xdr:rowOff>
    </xdr:to>
    <xdr:sp macro="" textlink="">
      <xdr:nvSpPr>
        <xdr:cNvPr id="55" name="Text Box 2">
          <a:extLst>
            <a:ext uri="{FF2B5EF4-FFF2-40B4-BE49-F238E27FC236}">
              <a16:creationId xmlns:a16="http://schemas.microsoft.com/office/drawing/2014/main" id="{3035CE39-9278-4E19-9852-FFA2ED5CB833}"/>
            </a:ext>
          </a:extLst>
        </xdr:cNvPr>
        <xdr:cNvSpPr txBox="1">
          <a:spLocks noChangeArrowheads="1"/>
        </xdr:cNvSpPr>
      </xdr:nvSpPr>
      <xdr:spPr bwMode="auto">
        <a:xfrm>
          <a:off x="7282543" y="1836964"/>
          <a:ext cx="76200" cy="30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148653</xdr:rowOff>
    </xdr:to>
    <xdr:sp macro="" textlink="">
      <xdr:nvSpPr>
        <xdr:cNvPr id="56" name="Text Box 2">
          <a:extLst>
            <a:ext uri="{FF2B5EF4-FFF2-40B4-BE49-F238E27FC236}">
              <a16:creationId xmlns:a16="http://schemas.microsoft.com/office/drawing/2014/main" id="{911F2FAE-895C-4A8E-B881-B14DAFD3CA83}"/>
            </a:ext>
          </a:extLst>
        </xdr:cNvPr>
        <xdr:cNvSpPr txBox="1">
          <a:spLocks noChangeArrowheads="1"/>
        </xdr:cNvSpPr>
      </xdr:nvSpPr>
      <xdr:spPr bwMode="auto">
        <a:xfrm>
          <a:off x="7282543" y="1836964"/>
          <a:ext cx="76200" cy="30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148653</xdr:rowOff>
    </xdr:to>
    <xdr:sp macro="" textlink="">
      <xdr:nvSpPr>
        <xdr:cNvPr id="57" name="Text Box 2">
          <a:extLst>
            <a:ext uri="{FF2B5EF4-FFF2-40B4-BE49-F238E27FC236}">
              <a16:creationId xmlns:a16="http://schemas.microsoft.com/office/drawing/2014/main" id="{3BC2D252-FDD6-4249-BA33-1E55A8811D2E}"/>
            </a:ext>
          </a:extLst>
        </xdr:cNvPr>
        <xdr:cNvSpPr txBox="1">
          <a:spLocks noChangeArrowheads="1"/>
        </xdr:cNvSpPr>
      </xdr:nvSpPr>
      <xdr:spPr bwMode="auto">
        <a:xfrm>
          <a:off x="7282543" y="1836964"/>
          <a:ext cx="76200" cy="30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139128</xdr:rowOff>
    </xdr:to>
    <xdr:sp macro="" textlink="">
      <xdr:nvSpPr>
        <xdr:cNvPr id="58" name="Text Box 2">
          <a:extLst>
            <a:ext uri="{FF2B5EF4-FFF2-40B4-BE49-F238E27FC236}">
              <a16:creationId xmlns:a16="http://schemas.microsoft.com/office/drawing/2014/main" id="{CFCA96DA-B4C5-4283-AA49-84CEB5FF5640}"/>
            </a:ext>
          </a:extLst>
        </xdr:cNvPr>
        <xdr:cNvSpPr txBox="1">
          <a:spLocks noChangeArrowheads="1"/>
        </xdr:cNvSpPr>
      </xdr:nvSpPr>
      <xdr:spPr bwMode="auto">
        <a:xfrm>
          <a:off x="7282543" y="1836964"/>
          <a:ext cx="76200" cy="2978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139128</xdr:rowOff>
    </xdr:to>
    <xdr:sp macro="" textlink="">
      <xdr:nvSpPr>
        <xdr:cNvPr id="59" name="Text Box 2">
          <a:extLst>
            <a:ext uri="{FF2B5EF4-FFF2-40B4-BE49-F238E27FC236}">
              <a16:creationId xmlns:a16="http://schemas.microsoft.com/office/drawing/2014/main" id="{47B0C62C-DCA5-4A20-A918-48638016F096}"/>
            </a:ext>
          </a:extLst>
        </xdr:cNvPr>
        <xdr:cNvSpPr txBox="1">
          <a:spLocks noChangeArrowheads="1"/>
        </xdr:cNvSpPr>
      </xdr:nvSpPr>
      <xdr:spPr bwMode="auto">
        <a:xfrm>
          <a:off x="7282543" y="1836964"/>
          <a:ext cx="76200" cy="2978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144762</xdr:rowOff>
    </xdr:to>
    <xdr:sp macro="" textlink="">
      <xdr:nvSpPr>
        <xdr:cNvPr id="60" name="Text Box 2">
          <a:extLst>
            <a:ext uri="{FF2B5EF4-FFF2-40B4-BE49-F238E27FC236}">
              <a16:creationId xmlns:a16="http://schemas.microsoft.com/office/drawing/2014/main" id="{30A901F9-3F58-4A53-AE35-1D16D093E1B0}"/>
            </a:ext>
          </a:extLst>
        </xdr:cNvPr>
        <xdr:cNvSpPr txBox="1">
          <a:spLocks noChangeArrowheads="1"/>
        </xdr:cNvSpPr>
      </xdr:nvSpPr>
      <xdr:spPr bwMode="auto">
        <a:xfrm>
          <a:off x="7282543" y="1836964"/>
          <a:ext cx="76200" cy="30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12772</xdr:rowOff>
    </xdr:to>
    <xdr:sp macro="" textlink="">
      <xdr:nvSpPr>
        <xdr:cNvPr id="61" name="Text Box 2">
          <a:extLst>
            <a:ext uri="{FF2B5EF4-FFF2-40B4-BE49-F238E27FC236}">
              <a16:creationId xmlns:a16="http://schemas.microsoft.com/office/drawing/2014/main" id="{2D4BD815-E369-44A5-A22D-82E6E308A321}"/>
            </a:ext>
          </a:extLst>
        </xdr:cNvPr>
        <xdr:cNvSpPr txBox="1">
          <a:spLocks noChangeArrowheads="1"/>
        </xdr:cNvSpPr>
      </xdr:nvSpPr>
      <xdr:spPr bwMode="auto">
        <a:xfrm>
          <a:off x="7282543" y="1836964"/>
          <a:ext cx="76200" cy="3416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144762</xdr:rowOff>
    </xdr:to>
    <xdr:sp macro="" textlink="">
      <xdr:nvSpPr>
        <xdr:cNvPr id="62" name="Text Box 2">
          <a:extLst>
            <a:ext uri="{FF2B5EF4-FFF2-40B4-BE49-F238E27FC236}">
              <a16:creationId xmlns:a16="http://schemas.microsoft.com/office/drawing/2014/main" id="{5EC24276-63C3-4CDF-AD04-29ADA51C2F7A}"/>
            </a:ext>
          </a:extLst>
        </xdr:cNvPr>
        <xdr:cNvSpPr txBox="1">
          <a:spLocks noChangeArrowheads="1"/>
        </xdr:cNvSpPr>
      </xdr:nvSpPr>
      <xdr:spPr bwMode="auto">
        <a:xfrm>
          <a:off x="7282543" y="1836964"/>
          <a:ext cx="76200" cy="30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12772</xdr:rowOff>
    </xdr:to>
    <xdr:sp macro="" textlink="">
      <xdr:nvSpPr>
        <xdr:cNvPr id="79" name="Text Box 2">
          <a:extLst>
            <a:ext uri="{FF2B5EF4-FFF2-40B4-BE49-F238E27FC236}">
              <a16:creationId xmlns:a16="http://schemas.microsoft.com/office/drawing/2014/main" id="{60DED3C4-BABC-4F8D-9989-F2801E2A3D39}"/>
            </a:ext>
          </a:extLst>
        </xdr:cNvPr>
        <xdr:cNvSpPr txBox="1">
          <a:spLocks noChangeArrowheads="1"/>
        </xdr:cNvSpPr>
      </xdr:nvSpPr>
      <xdr:spPr bwMode="auto">
        <a:xfrm>
          <a:off x="7282543" y="1836964"/>
          <a:ext cx="76200" cy="3416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144762</xdr:rowOff>
    </xdr:to>
    <xdr:sp macro="" textlink="">
      <xdr:nvSpPr>
        <xdr:cNvPr id="80" name="Text Box 2">
          <a:extLst>
            <a:ext uri="{FF2B5EF4-FFF2-40B4-BE49-F238E27FC236}">
              <a16:creationId xmlns:a16="http://schemas.microsoft.com/office/drawing/2014/main" id="{173943ED-91D1-4F18-A269-40BF6D30D141}"/>
            </a:ext>
          </a:extLst>
        </xdr:cNvPr>
        <xdr:cNvSpPr txBox="1">
          <a:spLocks noChangeArrowheads="1"/>
        </xdr:cNvSpPr>
      </xdr:nvSpPr>
      <xdr:spPr bwMode="auto">
        <a:xfrm>
          <a:off x="7282543" y="1836964"/>
          <a:ext cx="76200" cy="30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12772</xdr:rowOff>
    </xdr:to>
    <xdr:sp macro="" textlink="">
      <xdr:nvSpPr>
        <xdr:cNvPr id="81" name="Text Box 2">
          <a:extLst>
            <a:ext uri="{FF2B5EF4-FFF2-40B4-BE49-F238E27FC236}">
              <a16:creationId xmlns:a16="http://schemas.microsoft.com/office/drawing/2014/main" id="{9B384057-6E78-41BC-972E-7AB4A208487D}"/>
            </a:ext>
          </a:extLst>
        </xdr:cNvPr>
        <xdr:cNvSpPr txBox="1">
          <a:spLocks noChangeArrowheads="1"/>
        </xdr:cNvSpPr>
      </xdr:nvSpPr>
      <xdr:spPr bwMode="auto">
        <a:xfrm>
          <a:off x="7282543" y="1836964"/>
          <a:ext cx="76200" cy="3416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154287</xdr:rowOff>
    </xdr:to>
    <xdr:sp macro="" textlink="">
      <xdr:nvSpPr>
        <xdr:cNvPr id="82" name="Text Box 2">
          <a:extLst>
            <a:ext uri="{FF2B5EF4-FFF2-40B4-BE49-F238E27FC236}">
              <a16:creationId xmlns:a16="http://schemas.microsoft.com/office/drawing/2014/main" id="{830685DE-5BEA-41A0-A5DB-20F75B967B8A}"/>
            </a:ext>
          </a:extLst>
        </xdr:cNvPr>
        <xdr:cNvSpPr txBox="1">
          <a:spLocks noChangeArrowheads="1"/>
        </xdr:cNvSpPr>
      </xdr:nvSpPr>
      <xdr:spPr bwMode="auto">
        <a:xfrm>
          <a:off x="7282543" y="1836964"/>
          <a:ext cx="76200" cy="313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154287</xdr:rowOff>
    </xdr:to>
    <xdr:sp macro="" textlink="">
      <xdr:nvSpPr>
        <xdr:cNvPr id="83" name="Text Box 2">
          <a:extLst>
            <a:ext uri="{FF2B5EF4-FFF2-40B4-BE49-F238E27FC236}">
              <a16:creationId xmlns:a16="http://schemas.microsoft.com/office/drawing/2014/main" id="{8EC78104-401A-49FF-9141-5CA814B78F5F}"/>
            </a:ext>
          </a:extLst>
        </xdr:cNvPr>
        <xdr:cNvSpPr txBox="1">
          <a:spLocks noChangeArrowheads="1"/>
        </xdr:cNvSpPr>
      </xdr:nvSpPr>
      <xdr:spPr bwMode="auto">
        <a:xfrm>
          <a:off x="7282543" y="1836964"/>
          <a:ext cx="76200" cy="313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154287</xdr:rowOff>
    </xdr:to>
    <xdr:sp macro="" textlink="">
      <xdr:nvSpPr>
        <xdr:cNvPr id="84" name="Text Box 2">
          <a:extLst>
            <a:ext uri="{FF2B5EF4-FFF2-40B4-BE49-F238E27FC236}">
              <a16:creationId xmlns:a16="http://schemas.microsoft.com/office/drawing/2014/main" id="{4E84227E-E9D9-4DBA-9B38-953D682ABF52}"/>
            </a:ext>
          </a:extLst>
        </xdr:cNvPr>
        <xdr:cNvSpPr txBox="1">
          <a:spLocks noChangeArrowheads="1"/>
        </xdr:cNvSpPr>
      </xdr:nvSpPr>
      <xdr:spPr bwMode="auto">
        <a:xfrm>
          <a:off x="7282543" y="1836964"/>
          <a:ext cx="76200" cy="313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22297</xdr:rowOff>
    </xdr:to>
    <xdr:sp macro="" textlink="">
      <xdr:nvSpPr>
        <xdr:cNvPr id="85" name="Text Box 2">
          <a:extLst>
            <a:ext uri="{FF2B5EF4-FFF2-40B4-BE49-F238E27FC236}">
              <a16:creationId xmlns:a16="http://schemas.microsoft.com/office/drawing/2014/main" id="{640C2A56-9DB0-46A9-A5BD-754C67754DF7}"/>
            </a:ext>
          </a:extLst>
        </xdr:cNvPr>
        <xdr:cNvSpPr txBox="1">
          <a:spLocks noChangeArrowheads="1"/>
        </xdr:cNvSpPr>
      </xdr:nvSpPr>
      <xdr:spPr bwMode="auto">
        <a:xfrm>
          <a:off x="7282543" y="1836964"/>
          <a:ext cx="76200" cy="3511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22297</xdr:rowOff>
    </xdr:to>
    <xdr:sp macro="" textlink="">
      <xdr:nvSpPr>
        <xdr:cNvPr id="86" name="Text Box 2">
          <a:extLst>
            <a:ext uri="{FF2B5EF4-FFF2-40B4-BE49-F238E27FC236}">
              <a16:creationId xmlns:a16="http://schemas.microsoft.com/office/drawing/2014/main" id="{2D397F62-AAB6-4383-A84D-B3030FCA2C9E}"/>
            </a:ext>
          </a:extLst>
        </xdr:cNvPr>
        <xdr:cNvSpPr txBox="1">
          <a:spLocks noChangeArrowheads="1"/>
        </xdr:cNvSpPr>
      </xdr:nvSpPr>
      <xdr:spPr bwMode="auto">
        <a:xfrm>
          <a:off x="7282543" y="1836964"/>
          <a:ext cx="76200" cy="3511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154287</xdr:rowOff>
    </xdr:to>
    <xdr:sp macro="" textlink="">
      <xdr:nvSpPr>
        <xdr:cNvPr id="87" name="Text Box 2">
          <a:extLst>
            <a:ext uri="{FF2B5EF4-FFF2-40B4-BE49-F238E27FC236}">
              <a16:creationId xmlns:a16="http://schemas.microsoft.com/office/drawing/2014/main" id="{87166BEC-20CC-4D6B-873E-6AAA1DE51960}"/>
            </a:ext>
          </a:extLst>
        </xdr:cNvPr>
        <xdr:cNvSpPr txBox="1">
          <a:spLocks noChangeArrowheads="1"/>
        </xdr:cNvSpPr>
      </xdr:nvSpPr>
      <xdr:spPr bwMode="auto">
        <a:xfrm>
          <a:off x="7282543" y="1836964"/>
          <a:ext cx="76200" cy="313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154287</xdr:rowOff>
    </xdr:to>
    <xdr:sp macro="" textlink="">
      <xdr:nvSpPr>
        <xdr:cNvPr id="88" name="Text Box 2">
          <a:extLst>
            <a:ext uri="{FF2B5EF4-FFF2-40B4-BE49-F238E27FC236}">
              <a16:creationId xmlns:a16="http://schemas.microsoft.com/office/drawing/2014/main" id="{FA6D0365-7701-42E7-BA7A-474B7C11428E}"/>
            </a:ext>
          </a:extLst>
        </xdr:cNvPr>
        <xdr:cNvSpPr txBox="1">
          <a:spLocks noChangeArrowheads="1"/>
        </xdr:cNvSpPr>
      </xdr:nvSpPr>
      <xdr:spPr bwMode="auto">
        <a:xfrm>
          <a:off x="7282543" y="1836964"/>
          <a:ext cx="76200" cy="313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154287</xdr:rowOff>
    </xdr:to>
    <xdr:sp macro="" textlink="">
      <xdr:nvSpPr>
        <xdr:cNvPr id="89" name="Text Box 2">
          <a:extLst>
            <a:ext uri="{FF2B5EF4-FFF2-40B4-BE49-F238E27FC236}">
              <a16:creationId xmlns:a16="http://schemas.microsoft.com/office/drawing/2014/main" id="{9888A66E-1CB7-4844-AC84-CF1420F0A3C2}"/>
            </a:ext>
          </a:extLst>
        </xdr:cNvPr>
        <xdr:cNvSpPr txBox="1">
          <a:spLocks noChangeArrowheads="1"/>
        </xdr:cNvSpPr>
      </xdr:nvSpPr>
      <xdr:spPr bwMode="auto">
        <a:xfrm>
          <a:off x="7282543" y="1836964"/>
          <a:ext cx="76200" cy="313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144762</xdr:rowOff>
    </xdr:to>
    <xdr:sp macro="" textlink="">
      <xdr:nvSpPr>
        <xdr:cNvPr id="90" name="Text Box 2">
          <a:extLst>
            <a:ext uri="{FF2B5EF4-FFF2-40B4-BE49-F238E27FC236}">
              <a16:creationId xmlns:a16="http://schemas.microsoft.com/office/drawing/2014/main" id="{2FA6E413-8CB4-42B8-ABCC-E8A405104222}"/>
            </a:ext>
          </a:extLst>
        </xdr:cNvPr>
        <xdr:cNvSpPr txBox="1">
          <a:spLocks noChangeArrowheads="1"/>
        </xdr:cNvSpPr>
      </xdr:nvSpPr>
      <xdr:spPr bwMode="auto">
        <a:xfrm>
          <a:off x="7282543" y="1836964"/>
          <a:ext cx="76200" cy="30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144762</xdr:rowOff>
    </xdr:to>
    <xdr:sp macro="" textlink="">
      <xdr:nvSpPr>
        <xdr:cNvPr id="91" name="Text Box 2">
          <a:extLst>
            <a:ext uri="{FF2B5EF4-FFF2-40B4-BE49-F238E27FC236}">
              <a16:creationId xmlns:a16="http://schemas.microsoft.com/office/drawing/2014/main" id="{C40E8AF7-6005-4C25-BB83-0AAFB0097446}"/>
            </a:ext>
          </a:extLst>
        </xdr:cNvPr>
        <xdr:cNvSpPr txBox="1">
          <a:spLocks noChangeArrowheads="1"/>
        </xdr:cNvSpPr>
      </xdr:nvSpPr>
      <xdr:spPr bwMode="auto">
        <a:xfrm>
          <a:off x="7282543" y="1836964"/>
          <a:ext cx="76200" cy="30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92" name="Text Box 2">
          <a:extLst>
            <a:ext uri="{FF2B5EF4-FFF2-40B4-BE49-F238E27FC236}">
              <a16:creationId xmlns:a16="http://schemas.microsoft.com/office/drawing/2014/main" id="{495D59CE-85AA-460D-88F1-10B71C1ADAC8}"/>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78015</xdr:rowOff>
    </xdr:to>
    <xdr:sp macro="" textlink="">
      <xdr:nvSpPr>
        <xdr:cNvPr id="93" name="Text Box 2">
          <a:extLst>
            <a:ext uri="{FF2B5EF4-FFF2-40B4-BE49-F238E27FC236}">
              <a16:creationId xmlns:a16="http://schemas.microsoft.com/office/drawing/2014/main" id="{4695AC53-84FB-4CC8-B356-93E2BE4AFD82}"/>
            </a:ext>
          </a:extLst>
        </xdr:cNvPr>
        <xdr:cNvSpPr txBox="1">
          <a:spLocks noChangeArrowheads="1"/>
        </xdr:cNvSpPr>
      </xdr:nvSpPr>
      <xdr:spPr bwMode="auto">
        <a:xfrm>
          <a:off x="7282543" y="1836964"/>
          <a:ext cx="76200" cy="236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116115</xdr:rowOff>
    </xdr:to>
    <xdr:sp macro="" textlink="">
      <xdr:nvSpPr>
        <xdr:cNvPr id="94" name="Text Box 2">
          <a:extLst>
            <a:ext uri="{FF2B5EF4-FFF2-40B4-BE49-F238E27FC236}">
              <a16:creationId xmlns:a16="http://schemas.microsoft.com/office/drawing/2014/main" id="{4D7673A9-FB6A-492A-9012-74C2F4736F5A}"/>
            </a:ext>
          </a:extLst>
        </xdr:cNvPr>
        <xdr:cNvSpPr txBox="1">
          <a:spLocks noChangeArrowheads="1"/>
        </xdr:cNvSpPr>
      </xdr:nvSpPr>
      <xdr:spPr bwMode="auto">
        <a:xfrm>
          <a:off x="7282543" y="1836964"/>
          <a:ext cx="76200" cy="2748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78015</xdr:rowOff>
    </xdr:to>
    <xdr:sp macro="" textlink="">
      <xdr:nvSpPr>
        <xdr:cNvPr id="95" name="Text Box 2">
          <a:extLst>
            <a:ext uri="{FF2B5EF4-FFF2-40B4-BE49-F238E27FC236}">
              <a16:creationId xmlns:a16="http://schemas.microsoft.com/office/drawing/2014/main" id="{115F4352-3E2E-46D8-833C-960529CA8638}"/>
            </a:ext>
          </a:extLst>
        </xdr:cNvPr>
        <xdr:cNvSpPr txBox="1">
          <a:spLocks noChangeArrowheads="1"/>
        </xdr:cNvSpPr>
      </xdr:nvSpPr>
      <xdr:spPr bwMode="auto">
        <a:xfrm>
          <a:off x="7282543" y="1836964"/>
          <a:ext cx="76200" cy="236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116115</xdr:rowOff>
    </xdr:to>
    <xdr:sp macro="" textlink="">
      <xdr:nvSpPr>
        <xdr:cNvPr id="96" name="Text Box 2">
          <a:extLst>
            <a:ext uri="{FF2B5EF4-FFF2-40B4-BE49-F238E27FC236}">
              <a16:creationId xmlns:a16="http://schemas.microsoft.com/office/drawing/2014/main" id="{AFA2A6E9-D917-43BC-BB0A-6C71EFCA1B34}"/>
            </a:ext>
          </a:extLst>
        </xdr:cNvPr>
        <xdr:cNvSpPr txBox="1">
          <a:spLocks noChangeArrowheads="1"/>
        </xdr:cNvSpPr>
      </xdr:nvSpPr>
      <xdr:spPr bwMode="auto">
        <a:xfrm>
          <a:off x="7282543" y="1836964"/>
          <a:ext cx="76200" cy="2748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78015</xdr:rowOff>
    </xdr:to>
    <xdr:sp macro="" textlink="">
      <xdr:nvSpPr>
        <xdr:cNvPr id="97" name="Text Box 2">
          <a:extLst>
            <a:ext uri="{FF2B5EF4-FFF2-40B4-BE49-F238E27FC236}">
              <a16:creationId xmlns:a16="http://schemas.microsoft.com/office/drawing/2014/main" id="{4DFDADFE-A8C6-4DFE-AADF-A1A5BA157D3A}"/>
            </a:ext>
          </a:extLst>
        </xdr:cNvPr>
        <xdr:cNvSpPr txBox="1">
          <a:spLocks noChangeArrowheads="1"/>
        </xdr:cNvSpPr>
      </xdr:nvSpPr>
      <xdr:spPr bwMode="auto">
        <a:xfrm>
          <a:off x="7282543" y="1836964"/>
          <a:ext cx="76200" cy="236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116115</xdr:rowOff>
    </xdr:to>
    <xdr:sp macro="" textlink="">
      <xdr:nvSpPr>
        <xdr:cNvPr id="98" name="Text Box 2">
          <a:extLst>
            <a:ext uri="{FF2B5EF4-FFF2-40B4-BE49-F238E27FC236}">
              <a16:creationId xmlns:a16="http://schemas.microsoft.com/office/drawing/2014/main" id="{D9626C4F-4F06-49F9-B2AF-DF9B71D9DE95}"/>
            </a:ext>
          </a:extLst>
        </xdr:cNvPr>
        <xdr:cNvSpPr txBox="1">
          <a:spLocks noChangeArrowheads="1"/>
        </xdr:cNvSpPr>
      </xdr:nvSpPr>
      <xdr:spPr bwMode="auto">
        <a:xfrm>
          <a:off x="7282543" y="1836964"/>
          <a:ext cx="76200" cy="2748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99" name="Text Box 2">
          <a:extLst>
            <a:ext uri="{FF2B5EF4-FFF2-40B4-BE49-F238E27FC236}">
              <a16:creationId xmlns:a16="http://schemas.microsoft.com/office/drawing/2014/main" id="{FF1E6F93-3605-4247-8309-36149D380BD7}"/>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100" name="Text Box 2">
          <a:extLst>
            <a:ext uri="{FF2B5EF4-FFF2-40B4-BE49-F238E27FC236}">
              <a16:creationId xmlns:a16="http://schemas.microsoft.com/office/drawing/2014/main" id="{EF38703C-B101-4641-A4F6-3E9CD015F6B5}"/>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101" name="Text Box 2">
          <a:extLst>
            <a:ext uri="{FF2B5EF4-FFF2-40B4-BE49-F238E27FC236}">
              <a16:creationId xmlns:a16="http://schemas.microsoft.com/office/drawing/2014/main" id="{07477FE2-CCE3-421C-82B1-CD4A6A346132}"/>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125640</xdr:rowOff>
    </xdr:to>
    <xdr:sp macro="" textlink="">
      <xdr:nvSpPr>
        <xdr:cNvPr id="102" name="Text Box 2">
          <a:extLst>
            <a:ext uri="{FF2B5EF4-FFF2-40B4-BE49-F238E27FC236}">
              <a16:creationId xmlns:a16="http://schemas.microsoft.com/office/drawing/2014/main" id="{7FCA1583-ED34-4C9C-8266-655ACF5CCE44}"/>
            </a:ext>
          </a:extLst>
        </xdr:cNvPr>
        <xdr:cNvSpPr txBox="1">
          <a:spLocks noChangeArrowheads="1"/>
        </xdr:cNvSpPr>
      </xdr:nvSpPr>
      <xdr:spPr bwMode="auto">
        <a:xfrm>
          <a:off x="7282543" y="1836964"/>
          <a:ext cx="76200" cy="2843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125640</xdr:rowOff>
    </xdr:to>
    <xdr:sp macro="" textlink="">
      <xdr:nvSpPr>
        <xdr:cNvPr id="103" name="Text Box 2">
          <a:extLst>
            <a:ext uri="{FF2B5EF4-FFF2-40B4-BE49-F238E27FC236}">
              <a16:creationId xmlns:a16="http://schemas.microsoft.com/office/drawing/2014/main" id="{355335F8-C39A-41D2-93B7-AFE50B8111B5}"/>
            </a:ext>
          </a:extLst>
        </xdr:cNvPr>
        <xdr:cNvSpPr txBox="1">
          <a:spLocks noChangeArrowheads="1"/>
        </xdr:cNvSpPr>
      </xdr:nvSpPr>
      <xdr:spPr bwMode="auto">
        <a:xfrm>
          <a:off x="7282543" y="1836964"/>
          <a:ext cx="76200" cy="2843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104" name="Text Box 2">
          <a:extLst>
            <a:ext uri="{FF2B5EF4-FFF2-40B4-BE49-F238E27FC236}">
              <a16:creationId xmlns:a16="http://schemas.microsoft.com/office/drawing/2014/main" id="{B2623551-F4D4-4BFA-8A8C-1AE884BCFF9E}"/>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105" name="Text Box 2">
          <a:extLst>
            <a:ext uri="{FF2B5EF4-FFF2-40B4-BE49-F238E27FC236}">
              <a16:creationId xmlns:a16="http://schemas.microsoft.com/office/drawing/2014/main" id="{93978C51-1CE6-49F8-8EE0-2E664A5B12B1}"/>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106" name="Text Box 2">
          <a:extLst>
            <a:ext uri="{FF2B5EF4-FFF2-40B4-BE49-F238E27FC236}">
              <a16:creationId xmlns:a16="http://schemas.microsoft.com/office/drawing/2014/main" id="{6BB6FB54-99F3-46E5-AC1E-C7FAF9413682}"/>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78015</xdr:rowOff>
    </xdr:to>
    <xdr:sp macro="" textlink="">
      <xdr:nvSpPr>
        <xdr:cNvPr id="107" name="Text Box 2">
          <a:extLst>
            <a:ext uri="{FF2B5EF4-FFF2-40B4-BE49-F238E27FC236}">
              <a16:creationId xmlns:a16="http://schemas.microsoft.com/office/drawing/2014/main" id="{77572A2B-4F53-4093-9064-50068B784169}"/>
            </a:ext>
          </a:extLst>
        </xdr:cNvPr>
        <xdr:cNvSpPr txBox="1">
          <a:spLocks noChangeArrowheads="1"/>
        </xdr:cNvSpPr>
      </xdr:nvSpPr>
      <xdr:spPr bwMode="auto">
        <a:xfrm>
          <a:off x="7282543" y="1836964"/>
          <a:ext cx="76200" cy="236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78015</xdr:rowOff>
    </xdr:to>
    <xdr:sp macro="" textlink="">
      <xdr:nvSpPr>
        <xdr:cNvPr id="108" name="Text Box 2">
          <a:extLst>
            <a:ext uri="{FF2B5EF4-FFF2-40B4-BE49-F238E27FC236}">
              <a16:creationId xmlns:a16="http://schemas.microsoft.com/office/drawing/2014/main" id="{224886CF-79B1-4647-B3B5-970699DFFD19}"/>
            </a:ext>
          </a:extLst>
        </xdr:cNvPr>
        <xdr:cNvSpPr txBox="1">
          <a:spLocks noChangeArrowheads="1"/>
        </xdr:cNvSpPr>
      </xdr:nvSpPr>
      <xdr:spPr bwMode="auto">
        <a:xfrm>
          <a:off x="7282543" y="1836964"/>
          <a:ext cx="76200" cy="236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28575</xdr:rowOff>
    </xdr:to>
    <xdr:sp macro="" textlink="">
      <xdr:nvSpPr>
        <xdr:cNvPr id="109" name="Text Box 2">
          <a:extLst>
            <a:ext uri="{FF2B5EF4-FFF2-40B4-BE49-F238E27FC236}">
              <a16:creationId xmlns:a16="http://schemas.microsoft.com/office/drawing/2014/main" id="{9E2BF5D7-B599-4D20-B21C-2FBBA7109850}"/>
            </a:ext>
          </a:extLst>
        </xdr:cNvPr>
        <xdr:cNvSpPr txBox="1">
          <a:spLocks noChangeArrowheads="1"/>
        </xdr:cNvSpPr>
      </xdr:nvSpPr>
      <xdr:spPr bwMode="auto">
        <a:xfrm>
          <a:off x="7282543" y="1836964"/>
          <a:ext cx="76200" cy="187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49440</xdr:rowOff>
    </xdr:to>
    <xdr:sp macro="" textlink="">
      <xdr:nvSpPr>
        <xdr:cNvPr id="110" name="Text Box 2">
          <a:extLst>
            <a:ext uri="{FF2B5EF4-FFF2-40B4-BE49-F238E27FC236}">
              <a16:creationId xmlns:a16="http://schemas.microsoft.com/office/drawing/2014/main" id="{BD5C3041-AD88-45B8-8AB2-2CA002AE191C}"/>
            </a:ext>
          </a:extLst>
        </xdr:cNvPr>
        <xdr:cNvSpPr txBox="1">
          <a:spLocks noChangeArrowheads="1"/>
        </xdr:cNvSpPr>
      </xdr:nvSpPr>
      <xdr:spPr bwMode="auto">
        <a:xfrm>
          <a:off x="7282543" y="1836964"/>
          <a:ext cx="76200" cy="208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111" name="Text Box 2">
          <a:extLst>
            <a:ext uri="{FF2B5EF4-FFF2-40B4-BE49-F238E27FC236}">
              <a16:creationId xmlns:a16="http://schemas.microsoft.com/office/drawing/2014/main" id="{FA4F9F1A-A50B-430E-A049-CCDB716DFBD3}"/>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49440</xdr:rowOff>
    </xdr:to>
    <xdr:sp macro="" textlink="">
      <xdr:nvSpPr>
        <xdr:cNvPr id="112" name="Text Box 2">
          <a:extLst>
            <a:ext uri="{FF2B5EF4-FFF2-40B4-BE49-F238E27FC236}">
              <a16:creationId xmlns:a16="http://schemas.microsoft.com/office/drawing/2014/main" id="{78336E8A-5FCD-4A3D-B300-5E05866C6136}"/>
            </a:ext>
          </a:extLst>
        </xdr:cNvPr>
        <xdr:cNvSpPr txBox="1">
          <a:spLocks noChangeArrowheads="1"/>
        </xdr:cNvSpPr>
      </xdr:nvSpPr>
      <xdr:spPr bwMode="auto">
        <a:xfrm>
          <a:off x="7282543" y="1836964"/>
          <a:ext cx="76200" cy="208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113" name="Text Box 2">
          <a:extLst>
            <a:ext uri="{FF2B5EF4-FFF2-40B4-BE49-F238E27FC236}">
              <a16:creationId xmlns:a16="http://schemas.microsoft.com/office/drawing/2014/main" id="{BC24A3CB-CBAF-43EC-BC1E-7E029CA33F77}"/>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49440</xdr:rowOff>
    </xdr:to>
    <xdr:sp macro="" textlink="">
      <xdr:nvSpPr>
        <xdr:cNvPr id="114" name="Text Box 2">
          <a:extLst>
            <a:ext uri="{FF2B5EF4-FFF2-40B4-BE49-F238E27FC236}">
              <a16:creationId xmlns:a16="http://schemas.microsoft.com/office/drawing/2014/main" id="{ECEDEA0C-F16D-4163-8AEC-637FB0756B55}"/>
            </a:ext>
          </a:extLst>
        </xdr:cNvPr>
        <xdr:cNvSpPr txBox="1">
          <a:spLocks noChangeArrowheads="1"/>
        </xdr:cNvSpPr>
      </xdr:nvSpPr>
      <xdr:spPr bwMode="auto">
        <a:xfrm>
          <a:off x="7282543" y="1836964"/>
          <a:ext cx="76200" cy="208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115" name="Text Box 2">
          <a:extLst>
            <a:ext uri="{FF2B5EF4-FFF2-40B4-BE49-F238E27FC236}">
              <a16:creationId xmlns:a16="http://schemas.microsoft.com/office/drawing/2014/main" id="{A1BEBFE5-89AB-4BB6-B920-257A4F885A20}"/>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58965</xdr:rowOff>
    </xdr:to>
    <xdr:sp macro="" textlink="">
      <xdr:nvSpPr>
        <xdr:cNvPr id="116" name="Text Box 2">
          <a:extLst>
            <a:ext uri="{FF2B5EF4-FFF2-40B4-BE49-F238E27FC236}">
              <a16:creationId xmlns:a16="http://schemas.microsoft.com/office/drawing/2014/main" id="{F243CEB9-A14E-4FD0-A7D3-A231EA32914E}"/>
            </a:ext>
          </a:extLst>
        </xdr:cNvPr>
        <xdr:cNvSpPr txBox="1">
          <a:spLocks noChangeArrowheads="1"/>
        </xdr:cNvSpPr>
      </xdr:nvSpPr>
      <xdr:spPr bwMode="auto">
        <a:xfrm>
          <a:off x="7282543" y="1836964"/>
          <a:ext cx="76200" cy="21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58965</xdr:rowOff>
    </xdr:to>
    <xdr:sp macro="" textlink="">
      <xdr:nvSpPr>
        <xdr:cNvPr id="117" name="Text Box 2">
          <a:extLst>
            <a:ext uri="{FF2B5EF4-FFF2-40B4-BE49-F238E27FC236}">
              <a16:creationId xmlns:a16="http://schemas.microsoft.com/office/drawing/2014/main" id="{AC4FD56B-331D-46E4-B757-EDBCEA7046CB}"/>
            </a:ext>
          </a:extLst>
        </xdr:cNvPr>
        <xdr:cNvSpPr txBox="1">
          <a:spLocks noChangeArrowheads="1"/>
        </xdr:cNvSpPr>
      </xdr:nvSpPr>
      <xdr:spPr bwMode="auto">
        <a:xfrm>
          <a:off x="7282543" y="1836964"/>
          <a:ext cx="76200" cy="21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58965</xdr:rowOff>
    </xdr:to>
    <xdr:sp macro="" textlink="">
      <xdr:nvSpPr>
        <xdr:cNvPr id="118" name="Text Box 2">
          <a:extLst>
            <a:ext uri="{FF2B5EF4-FFF2-40B4-BE49-F238E27FC236}">
              <a16:creationId xmlns:a16="http://schemas.microsoft.com/office/drawing/2014/main" id="{4AE58463-9345-42F5-A98D-F7756B21AC44}"/>
            </a:ext>
          </a:extLst>
        </xdr:cNvPr>
        <xdr:cNvSpPr txBox="1">
          <a:spLocks noChangeArrowheads="1"/>
        </xdr:cNvSpPr>
      </xdr:nvSpPr>
      <xdr:spPr bwMode="auto">
        <a:xfrm>
          <a:off x="7282543" y="1836964"/>
          <a:ext cx="76200" cy="21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97065</xdr:rowOff>
    </xdr:to>
    <xdr:sp macro="" textlink="">
      <xdr:nvSpPr>
        <xdr:cNvPr id="119" name="Text Box 2">
          <a:extLst>
            <a:ext uri="{FF2B5EF4-FFF2-40B4-BE49-F238E27FC236}">
              <a16:creationId xmlns:a16="http://schemas.microsoft.com/office/drawing/2014/main" id="{6771C569-9510-4F63-8DE7-FB6898E0ACE6}"/>
            </a:ext>
          </a:extLst>
        </xdr:cNvPr>
        <xdr:cNvSpPr txBox="1">
          <a:spLocks noChangeArrowheads="1"/>
        </xdr:cNvSpPr>
      </xdr:nvSpPr>
      <xdr:spPr bwMode="auto">
        <a:xfrm>
          <a:off x="7282543" y="1836964"/>
          <a:ext cx="76200" cy="2558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97065</xdr:rowOff>
    </xdr:to>
    <xdr:sp macro="" textlink="">
      <xdr:nvSpPr>
        <xdr:cNvPr id="120" name="Text Box 2">
          <a:extLst>
            <a:ext uri="{FF2B5EF4-FFF2-40B4-BE49-F238E27FC236}">
              <a16:creationId xmlns:a16="http://schemas.microsoft.com/office/drawing/2014/main" id="{EA59877C-2FAD-4B7A-BE1C-E5170CAF1205}"/>
            </a:ext>
          </a:extLst>
        </xdr:cNvPr>
        <xdr:cNvSpPr txBox="1">
          <a:spLocks noChangeArrowheads="1"/>
        </xdr:cNvSpPr>
      </xdr:nvSpPr>
      <xdr:spPr bwMode="auto">
        <a:xfrm>
          <a:off x="7282543" y="1836964"/>
          <a:ext cx="76200" cy="2558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58965</xdr:rowOff>
    </xdr:to>
    <xdr:sp macro="" textlink="">
      <xdr:nvSpPr>
        <xdr:cNvPr id="121" name="Text Box 2">
          <a:extLst>
            <a:ext uri="{FF2B5EF4-FFF2-40B4-BE49-F238E27FC236}">
              <a16:creationId xmlns:a16="http://schemas.microsoft.com/office/drawing/2014/main" id="{2B62A4A5-B824-448F-8D8C-B857E7D38543}"/>
            </a:ext>
          </a:extLst>
        </xdr:cNvPr>
        <xdr:cNvSpPr txBox="1">
          <a:spLocks noChangeArrowheads="1"/>
        </xdr:cNvSpPr>
      </xdr:nvSpPr>
      <xdr:spPr bwMode="auto">
        <a:xfrm>
          <a:off x="7282543" y="1836964"/>
          <a:ext cx="76200" cy="21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58965</xdr:rowOff>
    </xdr:to>
    <xdr:sp macro="" textlink="">
      <xdr:nvSpPr>
        <xdr:cNvPr id="122" name="Text Box 2">
          <a:extLst>
            <a:ext uri="{FF2B5EF4-FFF2-40B4-BE49-F238E27FC236}">
              <a16:creationId xmlns:a16="http://schemas.microsoft.com/office/drawing/2014/main" id="{4C605203-F012-425C-B4CF-244FB9CFA86A}"/>
            </a:ext>
          </a:extLst>
        </xdr:cNvPr>
        <xdr:cNvSpPr txBox="1">
          <a:spLocks noChangeArrowheads="1"/>
        </xdr:cNvSpPr>
      </xdr:nvSpPr>
      <xdr:spPr bwMode="auto">
        <a:xfrm>
          <a:off x="7282543" y="1836964"/>
          <a:ext cx="76200" cy="21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58965</xdr:rowOff>
    </xdr:to>
    <xdr:sp macro="" textlink="">
      <xdr:nvSpPr>
        <xdr:cNvPr id="123" name="Text Box 2">
          <a:extLst>
            <a:ext uri="{FF2B5EF4-FFF2-40B4-BE49-F238E27FC236}">
              <a16:creationId xmlns:a16="http://schemas.microsoft.com/office/drawing/2014/main" id="{45ADC4D3-2E53-4B12-BEED-8D77991C5023}"/>
            </a:ext>
          </a:extLst>
        </xdr:cNvPr>
        <xdr:cNvSpPr txBox="1">
          <a:spLocks noChangeArrowheads="1"/>
        </xdr:cNvSpPr>
      </xdr:nvSpPr>
      <xdr:spPr bwMode="auto">
        <a:xfrm>
          <a:off x="7282543" y="1836964"/>
          <a:ext cx="76200" cy="21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49440</xdr:rowOff>
    </xdr:to>
    <xdr:sp macro="" textlink="">
      <xdr:nvSpPr>
        <xdr:cNvPr id="124" name="Text Box 2">
          <a:extLst>
            <a:ext uri="{FF2B5EF4-FFF2-40B4-BE49-F238E27FC236}">
              <a16:creationId xmlns:a16="http://schemas.microsoft.com/office/drawing/2014/main" id="{F4FEAA11-8B97-49B2-B44E-7E179FFAC9DA}"/>
            </a:ext>
          </a:extLst>
        </xdr:cNvPr>
        <xdr:cNvSpPr txBox="1">
          <a:spLocks noChangeArrowheads="1"/>
        </xdr:cNvSpPr>
      </xdr:nvSpPr>
      <xdr:spPr bwMode="auto">
        <a:xfrm>
          <a:off x="7282543" y="1836964"/>
          <a:ext cx="76200" cy="208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49440</xdr:rowOff>
    </xdr:to>
    <xdr:sp macro="" textlink="">
      <xdr:nvSpPr>
        <xdr:cNvPr id="125" name="Text Box 2">
          <a:extLst>
            <a:ext uri="{FF2B5EF4-FFF2-40B4-BE49-F238E27FC236}">
              <a16:creationId xmlns:a16="http://schemas.microsoft.com/office/drawing/2014/main" id="{EE66E065-C1B5-4E6C-BDBF-C0CE19E67979}"/>
            </a:ext>
          </a:extLst>
        </xdr:cNvPr>
        <xdr:cNvSpPr txBox="1">
          <a:spLocks noChangeArrowheads="1"/>
        </xdr:cNvSpPr>
      </xdr:nvSpPr>
      <xdr:spPr bwMode="auto">
        <a:xfrm>
          <a:off x="7282543" y="1836964"/>
          <a:ext cx="76200" cy="208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126" name="Text Box 2">
          <a:extLst>
            <a:ext uri="{FF2B5EF4-FFF2-40B4-BE49-F238E27FC236}">
              <a16:creationId xmlns:a16="http://schemas.microsoft.com/office/drawing/2014/main" id="{5C8A2FD8-B20A-4B44-B361-3857AC6F8543}"/>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127" name="Text Box 2">
          <a:extLst>
            <a:ext uri="{FF2B5EF4-FFF2-40B4-BE49-F238E27FC236}">
              <a16:creationId xmlns:a16="http://schemas.microsoft.com/office/drawing/2014/main" id="{D99DC501-CF0B-482E-B839-9592E48B2819}"/>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128" name="Text Box 2">
          <a:extLst>
            <a:ext uri="{FF2B5EF4-FFF2-40B4-BE49-F238E27FC236}">
              <a16:creationId xmlns:a16="http://schemas.microsoft.com/office/drawing/2014/main" id="{98756BB0-9E84-4EF0-B4F9-2C2BD4578633}"/>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129" name="Text Box 2">
          <a:extLst>
            <a:ext uri="{FF2B5EF4-FFF2-40B4-BE49-F238E27FC236}">
              <a16:creationId xmlns:a16="http://schemas.microsoft.com/office/drawing/2014/main" id="{08FD9994-48CE-4078-B776-CDFBFCC8A967}"/>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130" name="Text Box 2">
          <a:extLst>
            <a:ext uri="{FF2B5EF4-FFF2-40B4-BE49-F238E27FC236}">
              <a16:creationId xmlns:a16="http://schemas.microsoft.com/office/drawing/2014/main" id="{495AF834-E9AD-4F9F-8191-F6415325A4E0}"/>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131" name="Text Box 2">
          <a:extLst>
            <a:ext uri="{FF2B5EF4-FFF2-40B4-BE49-F238E27FC236}">
              <a16:creationId xmlns:a16="http://schemas.microsoft.com/office/drawing/2014/main" id="{C3C17423-ED26-4DC6-86DD-16A7627BE828}"/>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132" name="Text Box 2">
          <a:extLst>
            <a:ext uri="{FF2B5EF4-FFF2-40B4-BE49-F238E27FC236}">
              <a16:creationId xmlns:a16="http://schemas.microsoft.com/office/drawing/2014/main" id="{9803A2A7-0D40-4604-B574-B9FB24F38D4B}"/>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133" name="Text Box 2">
          <a:extLst>
            <a:ext uri="{FF2B5EF4-FFF2-40B4-BE49-F238E27FC236}">
              <a16:creationId xmlns:a16="http://schemas.microsoft.com/office/drawing/2014/main" id="{29ECD055-3BBB-4C33-953B-82A7ECF05FA9}"/>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134" name="Text Box 2">
          <a:extLst>
            <a:ext uri="{FF2B5EF4-FFF2-40B4-BE49-F238E27FC236}">
              <a16:creationId xmlns:a16="http://schemas.microsoft.com/office/drawing/2014/main" id="{3DD0AC10-7A53-45ED-ADEC-F5D447E51B3C}"/>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135" name="Text Box 2">
          <a:extLst>
            <a:ext uri="{FF2B5EF4-FFF2-40B4-BE49-F238E27FC236}">
              <a16:creationId xmlns:a16="http://schemas.microsoft.com/office/drawing/2014/main" id="{478DA2CC-F018-4DC5-8296-4AAB28341928}"/>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136" name="Text Box 2">
          <a:extLst>
            <a:ext uri="{FF2B5EF4-FFF2-40B4-BE49-F238E27FC236}">
              <a16:creationId xmlns:a16="http://schemas.microsoft.com/office/drawing/2014/main" id="{812643AD-A81D-45C7-B6C2-AD68C9ADB76D}"/>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76200</xdr:rowOff>
    </xdr:to>
    <xdr:sp macro="" textlink="">
      <xdr:nvSpPr>
        <xdr:cNvPr id="137" name="Text Box 2">
          <a:extLst>
            <a:ext uri="{FF2B5EF4-FFF2-40B4-BE49-F238E27FC236}">
              <a16:creationId xmlns:a16="http://schemas.microsoft.com/office/drawing/2014/main" id="{93C3D173-F68B-4E77-9117-910FFBDFD191}"/>
            </a:ext>
          </a:extLst>
        </xdr:cNvPr>
        <xdr:cNvSpPr txBox="1">
          <a:spLocks noChangeArrowheads="1"/>
        </xdr:cNvSpPr>
      </xdr:nvSpPr>
      <xdr:spPr bwMode="auto">
        <a:xfrm>
          <a:off x="7282543" y="1836964"/>
          <a:ext cx="76200" cy="23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76200</xdr:rowOff>
    </xdr:to>
    <xdr:sp macro="" textlink="">
      <xdr:nvSpPr>
        <xdr:cNvPr id="138" name="Text Box 2">
          <a:extLst>
            <a:ext uri="{FF2B5EF4-FFF2-40B4-BE49-F238E27FC236}">
              <a16:creationId xmlns:a16="http://schemas.microsoft.com/office/drawing/2014/main" id="{263CE427-234D-4C74-8B53-C98E4438EBEF}"/>
            </a:ext>
          </a:extLst>
        </xdr:cNvPr>
        <xdr:cNvSpPr txBox="1">
          <a:spLocks noChangeArrowheads="1"/>
        </xdr:cNvSpPr>
      </xdr:nvSpPr>
      <xdr:spPr bwMode="auto">
        <a:xfrm>
          <a:off x="7282543" y="1836964"/>
          <a:ext cx="76200" cy="23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76200</xdr:rowOff>
    </xdr:to>
    <xdr:sp macro="" textlink="">
      <xdr:nvSpPr>
        <xdr:cNvPr id="139" name="Text Box 2">
          <a:extLst>
            <a:ext uri="{FF2B5EF4-FFF2-40B4-BE49-F238E27FC236}">
              <a16:creationId xmlns:a16="http://schemas.microsoft.com/office/drawing/2014/main" id="{3B4C1FB1-A969-4BB4-8BA2-21A04ADC4D76}"/>
            </a:ext>
          </a:extLst>
        </xdr:cNvPr>
        <xdr:cNvSpPr txBox="1">
          <a:spLocks noChangeArrowheads="1"/>
        </xdr:cNvSpPr>
      </xdr:nvSpPr>
      <xdr:spPr bwMode="auto">
        <a:xfrm>
          <a:off x="7282543" y="1836964"/>
          <a:ext cx="76200" cy="23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47625</xdr:rowOff>
    </xdr:to>
    <xdr:sp macro="" textlink="">
      <xdr:nvSpPr>
        <xdr:cNvPr id="140" name="Text Box 2">
          <a:extLst>
            <a:ext uri="{FF2B5EF4-FFF2-40B4-BE49-F238E27FC236}">
              <a16:creationId xmlns:a16="http://schemas.microsoft.com/office/drawing/2014/main" id="{3D578653-1670-4379-8129-E81C86B95F46}"/>
            </a:ext>
          </a:extLst>
        </xdr:cNvPr>
        <xdr:cNvSpPr txBox="1">
          <a:spLocks noChangeArrowheads="1"/>
        </xdr:cNvSpPr>
      </xdr:nvSpPr>
      <xdr:spPr bwMode="auto">
        <a:xfrm>
          <a:off x="7282543" y="1836964"/>
          <a:ext cx="76200" cy="20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47625</xdr:rowOff>
    </xdr:to>
    <xdr:sp macro="" textlink="">
      <xdr:nvSpPr>
        <xdr:cNvPr id="141" name="Text Box 2">
          <a:extLst>
            <a:ext uri="{FF2B5EF4-FFF2-40B4-BE49-F238E27FC236}">
              <a16:creationId xmlns:a16="http://schemas.microsoft.com/office/drawing/2014/main" id="{A21577EA-E2BD-4F4E-96CE-C0064CE9CFAA}"/>
            </a:ext>
          </a:extLst>
        </xdr:cNvPr>
        <xdr:cNvSpPr txBox="1">
          <a:spLocks noChangeArrowheads="1"/>
        </xdr:cNvSpPr>
      </xdr:nvSpPr>
      <xdr:spPr bwMode="auto">
        <a:xfrm>
          <a:off x="7282543" y="1836964"/>
          <a:ext cx="76200" cy="20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47625</xdr:rowOff>
    </xdr:to>
    <xdr:sp macro="" textlink="">
      <xdr:nvSpPr>
        <xdr:cNvPr id="142" name="Text Box 2">
          <a:extLst>
            <a:ext uri="{FF2B5EF4-FFF2-40B4-BE49-F238E27FC236}">
              <a16:creationId xmlns:a16="http://schemas.microsoft.com/office/drawing/2014/main" id="{310AF73C-04B5-43C0-9BE6-341250C5CA7E}"/>
            </a:ext>
          </a:extLst>
        </xdr:cNvPr>
        <xdr:cNvSpPr txBox="1">
          <a:spLocks noChangeArrowheads="1"/>
        </xdr:cNvSpPr>
      </xdr:nvSpPr>
      <xdr:spPr bwMode="auto">
        <a:xfrm>
          <a:off x="7282543" y="1836964"/>
          <a:ext cx="76200" cy="20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85725</xdr:rowOff>
    </xdr:to>
    <xdr:sp macro="" textlink="">
      <xdr:nvSpPr>
        <xdr:cNvPr id="143" name="Text Box 2">
          <a:extLst>
            <a:ext uri="{FF2B5EF4-FFF2-40B4-BE49-F238E27FC236}">
              <a16:creationId xmlns:a16="http://schemas.microsoft.com/office/drawing/2014/main" id="{87577B24-CBCC-4892-B3CE-1EC3BCE836F1}"/>
            </a:ext>
          </a:extLst>
        </xdr:cNvPr>
        <xdr:cNvSpPr txBox="1">
          <a:spLocks noChangeArrowheads="1"/>
        </xdr:cNvSpPr>
      </xdr:nvSpPr>
      <xdr:spPr bwMode="auto">
        <a:xfrm>
          <a:off x="7282543" y="1836964"/>
          <a:ext cx="76200" cy="244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85725</xdr:rowOff>
    </xdr:to>
    <xdr:sp macro="" textlink="">
      <xdr:nvSpPr>
        <xdr:cNvPr id="144" name="Text Box 2">
          <a:extLst>
            <a:ext uri="{FF2B5EF4-FFF2-40B4-BE49-F238E27FC236}">
              <a16:creationId xmlns:a16="http://schemas.microsoft.com/office/drawing/2014/main" id="{ECBFBB06-7041-4C87-9E45-B9F1853498CD}"/>
            </a:ext>
          </a:extLst>
        </xdr:cNvPr>
        <xdr:cNvSpPr txBox="1">
          <a:spLocks noChangeArrowheads="1"/>
        </xdr:cNvSpPr>
      </xdr:nvSpPr>
      <xdr:spPr bwMode="auto">
        <a:xfrm>
          <a:off x="7282543" y="1836964"/>
          <a:ext cx="76200" cy="244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47625</xdr:rowOff>
    </xdr:to>
    <xdr:sp macro="" textlink="">
      <xdr:nvSpPr>
        <xdr:cNvPr id="145" name="Text Box 2">
          <a:extLst>
            <a:ext uri="{FF2B5EF4-FFF2-40B4-BE49-F238E27FC236}">
              <a16:creationId xmlns:a16="http://schemas.microsoft.com/office/drawing/2014/main" id="{874F4225-F9C8-45BE-9BA4-6EB1051BEDC7}"/>
            </a:ext>
          </a:extLst>
        </xdr:cNvPr>
        <xdr:cNvSpPr txBox="1">
          <a:spLocks noChangeArrowheads="1"/>
        </xdr:cNvSpPr>
      </xdr:nvSpPr>
      <xdr:spPr bwMode="auto">
        <a:xfrm>
          <a:off x="7282543" y="1836964"/>
          <a:ext cx="76200" cy="20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47625</xdr:rowOff>
    </xdr:to>
    <xdr:sp macro="" textlink="">
      <xdr:nvSpPr>
        <xdr:cNvPr id="146" name="Text Box 2">
          <a:extLst>
            <a:ext uri="{FF2B5EF4-FFF2-40B4-BE49-F238E27FC236}">
              <a16:creationId xmlns:a16="http://schemas.microsoft.com/office/drawing/2014/main" id="{37E4CFA8-4954-4891-9D4A-93BBBA83F4EE}"/>
            </a:ext>
          </a:extLst>
        </xdr:cNvPr>
        <xdr:cNvSpPr txBox="1">
          <a:spLocks noChangeArrowheads="1"/>
        </xdr:cNvSpPr>
      </xdr:nvSpPr>
      <xdr:spPr bwMode="auto">
        <a:xfrm>
          <a:off x="7282543" y="1836964"/>
          <a:ext cx="76200" cy="20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47625</xdr:rowOff>
    </xdr:to>
    <xdr:sp macro="" textlink="">
      <xdr:nvSpPr>
        <xdr:cNvPr id="147" name="Text Box 2">
          <a:extLst>
            <a:ext uri="{FF2B5EF4-FFF2-40B4-BE49-F238E27FC236}">
              <a16:creationId xmlns:a16="http://schemas.microsoft.com/office/drawing/2014/main" id="{71962AA0-7B12-44A4-A73D-AAC68E822E5F}"/>
            </a:ext>
          </a:extLst>
        </xdr:cNvPr>
        <xdr:cNvSpPr txBox="1">
          <a:spLocks noChangeArrowheads="1"/>
        </xdr:cNvSpPr>
      </xdr:nvSpPr>
      <xdr:spPr bwMode="auto">
        <a:xfrm>
          <a:off x="7282543" y="1836964"/>
          <a:ext cx="76200" cy="20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148" name="Text Box 2">
          <a:extLst>
            <a:ext uri="{FF2B5EF4-FFF2-40B4-BE49-F238E27FC236}">
              <a16:creationId xmlns:a16="http://schemas.microsoft.com/office/drawing/2014/main" id="{8A0C9CF7-2BFF-40B4-9522-8710456950DA}"/>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87542</xdr:rowOff>
    </xdr:to>
    <xdr:sp macro="" textlink="">
      <xdr:nvSpPr>
        <xdr:cNvPr id="149" name="Text Box 2">
          <a:extLst>
            <a:ext uri="{FF2B5EF4-FFF2-40B4-BE49-F238E27FC236}">
              <a16:creationId xmlns:a16="http://schemas.microsoft.com/office/drawing/2014/main" id="{F27E2B02-913D-4A42-B7FA-10531F8C06EA}"/>
            </a:ext>
          </a:extLst>
        </xdr:cNvPr>
        <xdr:cNvSpPr txBox="1">
          <a:spLocks noChangeArrowheads="1"/>
        </xdr:cNvSpPr>
      </xdr:nvSpPr>
      <xdr:spPr bwMode="auto">
        <a:xfrm>
          <a:off x="7282543" y="1836964"/>
          <a:ext cx="76200" cy="246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150" name="Text Box 2">
          <a:extLst>
            <a:ext uri="{FF2B5EF4-FFF2-40B4-BE49-F238E27FC236}">
              <a16:creationId xmlns:a16="http://schemas.microsoft.com/office/drawing/2014/main" id="{EA1B0A3B-1894-41C0-9AF6-E8A7B3FC89BE}"/>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87542</xdr:rowOff>
    </xdr:to>
    <xdr:sp macro="" textlink="">
      <xdr:nvSpPr>
        <xdr:cNvPr id="151" name="Text Box 2">
          <a:extLst>
            <a:ext uri="{FF2B5EF4-FFF2-40B4-BE49-F238E27FC236}">
              <a16:creationId xmlns:a16="http://schemas.microsoft.com/office/drawing/2014/main" id="{5FA1579E-C643-4D74-80C2-F75E3D3BBD14}"/>
            </a:ext>
          </a:extLst>
        </xdr:cNvPr>
        <xdr:cNvSpPr txBox="1">
          <a:spLocks noChangeArrowheads="1"/>
        </xdr:cNvSpPr>
      </xdr:nvSpPr>
      <xdr:spPr bwMode="auto">
        <a:xfrm>
          <a:off x="7282543" y="1836964"/>
          <a:ext cx="76200" cy="246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152" name="Text Box 2">
          <a:extLst>
            <a:ext uri="{FF2B5EF4-FFF2-40B4-BE49-F238E27FC236}">
              <a16:creationId xmlns:a16="http://schemas.microsoft.com/office/drawing/2014/main" id="{253DB991-E9B3-40F6-B7CA-F2E1AB187DEA}"/>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87542</xdr:rowOff>
    </xdr:to>
    <xdr:sp macro="" textlink="">
      <xdr:nvSpPr>
        <xdr:cNvPr id="153" name="Text Box 2">
          <a:extLst>
            <a:ext uri="{FF2B5EF4-FFF2-40B4-BE49-F238E27FC236}">
              <a16:creationId xmlns:a16="http://schemas.microsoft.com/office/drawing/2014/main" id="{5AB4EF0D-D213-4ACE-A46E-7CD6A40E1624}"/>
            </a:ext>
          </a:extLst>
        </xdr:cNvPr>
        <xdr:cNvSpPr txBox="1">
          <a:spLocks noChangeArrowheads="1"/>
        </xdr:cNvSpPr>
      </xdr:nvSpPr>
      <xdr:spPr bwMode="auto">
        <a:xfrm>
          <a:off x="7282543" y="1836964"/>
          <a:ext cx="76200" cy="246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154" name="Text Box 2">
          <a:extLst>
            <a:ext uri="{FF2B5EF4-FFF2-40B4-BE49-F238E27FC236}">
              <a16:creationId xmlns:a16="http://schemas.microsoft.com/office/drawing/2014/main" id="{32FA5BE8-31C3-4C5E-80D6-C1AF1A22094A}"/>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155" name="Text Box 2">
          <a:extLst>
            <a:ext uri="{FF2B5EF4-FFF2-40B4-BE49-F238E27FC236}">
              <a16:creationId xmlns:a16="http://schemas.microsoft.com/office/drawing/2014/main" id="{52EC0374-1244-4EFA-9F3F-FDF00A91FA99}"/>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156" name="Text Box 2">
          <a:extLst>
            <a:ext uri="{FF2B5EF4-FFF2-40B4-BE49-F238E27FC236}">
              <a16:creationId xmlns:a16="http://schemas.microsoft.com/office/drawing/2014/main" id="{F613335D-4EFD-44E3-86B6-055F5D774364}"/>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97067</xdr:rowOff>
    </xdr:to>
    <xdr:sp macro="" textlink="">
      <xdr:nvSpPr>
        <xdr:cNvPr id="157" name="Text Box 2">
          <a:extLst>
            <a:ext uri="{FF2B5EF4-FFF2-40B4-BE49-F238E27FC236}">
              <a16:creationId xmlns:a16="http://schemas.microsoft.com/office/drawing/2014/main" id="{D314D295-80A4-4D6C-AEBA-100DAA4A3DC5}"/>
            </a:ext>
          </a:extLst>
        </xdr:cNvPr>
        <xdr:cNvSpPr txBox="1">
          <a:spLocks noChangeArrowheads="1"/>
        </xdr:cNvSpPr>
      </xdr:nvSpPr>
      <xdr:spPr bwMode="auto">
        <a:xfrm>
          <a:off x="7282543" y="1836964"/>
          <a:ext cx="76200" cy="2558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97067</xdr:rowOff>
    </xdr:to>
    <xdr:sp macro="" textlink="">
      <xdr:nvSpPr>
        <xdr:cNvPr id="158" name="Text Box 2">
          <a:extLst>
            <a:ext uri="{FF2B5EF4-FFF2-40B4-BE49-F238E27FC236}">
              <a16:creationId xmlns:a16="http://schemas.microsoft.com/office/drawing/2014/main" id="{1E1118CE-8CCE-4241-BCCD-AD0C058D0CB9}"/>
            </a:ext>
          </a:extLst>
        </xdr:cNvPr>
        <xdr:cNvSpPr txBox="1">
          <a:spLocks noChangeArrowheads="1"/>
        </xdr:cNvSpPr>
      </xdr:nvSpPr>
      <xdr:spPr bwMode="auto">
        <a:xfrm>
          <a:off x="7282543" y="1836964"/>
          <a:ext cx="76200" cy="2558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159" name="Text Box 2">
          <a:extLst>
            <a:ext uri="{FF2B5EF4-FFF2-40B4-BE49-F238E27FC236}">
              <a16:creationId xmlns:a16="http://schemas.microsoft.com/office/drawing/2014/main" id="{714A0B4F-3D8A-4D6F-A5C2-57ACB004FFAB}"/>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160" name="Text Box 2">
          <a:extLst>
            <a:ext uri="{FF2B5EF4-FFF2-40B4-BE49-F238E27FC236}">
              <a16:creationId xmlns:a16="http://schemas.microsoft.com/office/drawing/2014/main" id="{AF41642E-E26E-4136-9C8A-BCEC73C07B89}"/>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161" name="Text Box 2">
          <a:extLst>
            <a:ext uri="{FF2B5EF4-FFF2-40B4-BE49-F238E27FC236}">
              <a16:creationId xmlns:a16="http://schemas.microsoft.com/office/drawing/2014/main" id="{BC88E96B-FF47-4AD3-A715-B2F1F155FD04}"/>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162" name="Text Box 2">
          <a:extLst>
            <a:ext uri="{FF2B5EF4-FFF2-40B4-BE49-F238E27FC236}">
              <a16:creationId xmlns:a16="http://schemas.microsoft.com/office/drawing/2014/main" id="{0BCD8E32-EA6B-491F-A98C-F647462F6251}"/>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163" name="Text Box 2">
          <a:extLst>
            <a:ext uri="{FF2B5EF4-FFF2-40B4-BE49-F238E27FC236}">
              <a16:creationId xmlns:a16="http://schemas.microsoft.com/office/drawing/2014/main" id="{97423108-B718-4526-954A-CB2AE86A34BB}"/>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164" name="Text Box 2">
          <a:extLst>
            <a:ext uri="{FF2B5EF4-FFF2-40B4-BE49-F238E27FC236}">
              <a16:creationId xmlns:a16="http://schemas.microsoft.com/office/drawing/2014/main" id="{E0AAA895-FCA0-4907-886E-5867B4C8C04C}"/>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87543</xdr:rowOff>
    </xdr:to>
    <xdr:sp macro="" textlink="">
      <xdr:nvSpPr>
        <xdr:cNvPr id="165" name="Text Box 2">
          <a:extLst>
            <a:ext uri="{FF2B5EF4-FFF2-40B4-BE49-F238E27FC236}">
              <a16:creationId xmlns:a16="http://schemas.microsoft.com/office/drawing/2014/main" id="{BC25FABD-74C6-4879-ADA3-970E24B37543}"/>
            </a:ext>
          </a:extLst>
        </xdr:cNvPr>
        <xdr:cNvSpPr txBox="1">
          <a:spLocks noChangeArrowheads="1"/>
        </xdr:cNvSpPr>
      </xdr:nvSpPr>
      <xdr:spPr bwMode="auto">
        <a:xfrm>
          <a:off x="7282543" y="1836964"/>
          <a:ext cx="76200" cy="2462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166" name="Text Box 2">
          <a:extLst>
            <a:ext uri="{FF2B5EF4-FFF2-40B4-BE49-F238E27FC236}">
              <a16:creationId xmlns:a16="http://schemas.microsoft.com/office/drawing/2014/main" id="{D44FF408-EB79-4151-AC4E-0AAB1B9D134E}"/>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87543</xdr:rowOff>
    </xdr:to>
    <xdr:sp macro="" textlink="">
      <xdr:nvSpPr>
        <xdr:cNvPr id="167" name="Text Box 2">
          <a:extLst>
            <a:ext uri="{FF2B5EF4-FFF2-40B4-BE49-F238E27FC236}">
              <a16:creationId xmlns:a16="http://schemas.microsoft.com/office/drawing/2014/main" id="{D4B34CB8-DC46-4EAF-B1AA-93325640D398}"/>
            </a:ext>
          </a:extLst>
        </xdr:cNvPr>
        <xdr:cNvSpPr txBox="1">
          <a:spLocks noChangeArrowheads="1"/>
        </xdr:cNvSpPr>
      </xdr:nvSpPr>
      <xdr:spPr bwMode="auto">
        <a:xfrm>
          <a:off x="7282543" y="1836964"/>
          <a:ext cx="76200" cy="2462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168" name="Text Box 2">
          <a:extLst>
            <a:ext uri="{FF2B5EF4-FFF2-40B4-BE49-F238E27FC236}">
              <a16:creationId xmlns:a16="http://schemas.microsoft.com/office/drawing/2014/main" id="{6F355DCA-4C83-449E-98AF-1A525EE48D3D}"/>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87543</xdr:rowOff>
    </xdr:to>
    <xdr:sp macro="" textlink="">
      <xdr:nvSpPr>
        <xdr:cNvPr id="169" name="Text Box 2">
          <a:extLst>
            <a:ext uri="{FF2B5EF4-FFF2-40B4-BE49-F238E27FC236}">
              <a16:creationId xmlns:a16="http://schemas.microsoft.com/office/drawing/2014/main" id="{3189C286-ECDB-4AF3-BB8E-26E3EA800393}"/>
            </a:ext>
          </a:extLst>
        </xdr:cNvPr>
        <xdr:cNvSpPr txBox="1">
          <a:spLocks noChangeArrowheads="1"/>
        </xdr:cNvSpPr>
      </xdr:nvSpPr>
      <xdr:spPr bwMode="auto">
        <a:xfrm>
          <a:off x="7282543" y="1836964"/>
          <a:ext cx="76200" cy="2462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170" name="Text Box 2">
          <a:extLst>
            <a:ext uri="{FF2B5EF4-FFF2-40B4-BE49-F238E27FC236}">
              <a16:creationId xmlns:a16="http://schemas.microsoft.com/office/drawing/2014/main" id="{1B0ED088-2A56-4F86-B462-34F785764352}"/>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171" name="Text Box 2">
          <a:extLst>
            <a:ext uri="{FF2B5EF4-FFF2-40B4-BE49-F238E27FC236}">
              <a16:creationId xmlns:a16="http://schemas.microsoft.com/office/drawing/2014/main" id="{61ADD8CD-E4A5-49E8-BC95-DEC71D3A7258}"/>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172" name="Text Box 2">
          <a:extLst>
            <a:ext uri="{FF2B5EF4-FFF2-40B4-BE49-F238E27FC236}">
              <a16:creationId xmlns:a16="http://schemas.microsoft.com/office/drawing/2014/main" id="{117CC161-22B2-482E-8F0E-B54960E62890}"/>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97068</xdr:rowOff>
    </xdr:to>
    <xdr:sp macro="" textlink="">
      <xdr:nvSpPr>
        <xdr:cNvPr id="173" name="Text Box 2">
          <a:extLst>
            <a:ext uri="{FF2B5EF4-FFF2-40B4-BE49-F238E27FC236}">
              <a16:creationId xmlns:a16="http://schemas.microsoft.com/office/drawing/2014/main" id="{2690808B-65A4-4986-8CC7-5D83D798AD46}"/>
            </a:ext>
          </a:extLst>
        </xdr:cNvPr>
        <xdr:cNvSpPr txBox="1">
          <a:spLocks noChangeArrowheads="1"/>
        </xdr:cNvSpPr>
      </xdr:nvSpPr>
      <xdr:spPr bwMode="auto">
        <a:xfrm>
          <a:off x="7282543" y="1836964"/>
          <a:ext cx="76200" cy="25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97068</xdr:rowOff>
    </xdr:to>
    <xdr:sp macro="" textlink="">
      <xdr:nvSpPr>
        <xdr:cNvPr id="174" name="Text Box 2">
          <a:extLst>
            <a:ext uri="{FF2B5EF4-FFF2-40B4-BE49-F238E27FC236}">
              <a16:creationId xmlns:a16="http://schemas.microsoft.com/office/drawing/2014/main" id="{0B5B54C5-48F1-4ABD-AB4E-B58C1D299BDE}"/>
            </a:ext>
          </a:extLst>
        </xdr:cNvPr>
        <xdr:cNvSpPr txBox="1">
          <a:spLocks noChangeArrowheads="1"/>
        </xdr:cNvSpPr>
      </xdr:nvSpPr>
      <xdr:spPr bwMode="auto">
        <a:xfrm>
          <a:off x="7282543" y="1836964"/>
          <a:ext cx="76200" cy="25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175" name="Text Box 2">
          <a:extLst>
            <a:ext uri="{FF2B5EF4-FFF2-40B4-BE49-F238E27FC236}">
              <a16:creationId xmlns:a16="http://schemas.microsoft.com/office/drawing/2014/main" id="{063368FA-9357-4D7F-856D-81FC7BC01979}"/>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176" name="Text Box 2">
          <a:extLst>
            <a:ext uri="{FF2B5EF4-FFF2-40B4-BE49-F238E27FC236}">
              <a16:creationId xmlns:a16="http://schemas.microsoft.com/office/drawing/2014/main" id="{2BF12D48-D3F5-4DF3-B532-E8447F756B47}"/>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177" name="Text Box 2">
          <a:extLst>
            <a:ext uri="{FF2B5EF4-FFF2-40B4-BE49-F238E27FC236}">
              <a16:creationId xmlns:a16="http://schemas.microsoft.com/office/drawing/2014/main" id="{C1CE071A-0E9F-4514-AE83-C7AB846F6634}"/>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178" name="Text Box 2">
          <a:extLst>
            <a:ext uri="{FF2B5EF4-FFF2-40B4-BE49-F238E27FC236}">
              <a16:creationId xmlns:a16="http://schemas.microsoft.com/office/drawing/2014/main" id="{1EC65195-A3F1-4B8B-A08C-47B3A95C84A8}"/>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179" name="Text Box 2">
          <a:extLst>
            <a:ext uri="{FF2B5EF4-FFF2-40B4-BE49-F238E27FC236}">
              <a16:creationId xmlns:a16="http://schemas.microsoft.com/office/drawing/2014/main" id="{11E0519D-1174-4F19-946B-D67C1B0630AE}"/>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180" name="Text Box 2">
          <a:extLst>
            <a:ext uri="{FF2B5EF4-FFF2-40B4-BE49-F238E27FC236}">
              <a16:creationId xmlns:a16="http://schemas.microsoft.com/office/drawing/2014/main" id="{C911569B-AA95-475F-B47B-BCE676C34C2E}"/>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181" name="Text Box 2">
          <a:extLst>
            <a:ext uri="{FF2B5EF4-FFF2-40B4-BE49-F238E27FC236}">
              <a16:creationId xmlns:a16="http://schemas.microsoft.com/office/drawing/2014/main" id="{F77AB889-357B-415F-AA42-C3A1C971713B}"/>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182" name="Text Box 2">
          <a:extLst>
            <a:ext uri="{FF2B5EF4-FFF2-40B4-BE49-F238E27FC236}">
              <a16:creationId xmlns:a16="http://schemas.microsoft.com/office/drawing/2014/main" id="{2E83CA1D-0075-4577-914B-A89F4DD8BBB3}"/>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183" name="Text Box 2">
          <a:extLst>
            <a:ext uri="{FF2B5EF4-FFF2-40B4-BE49-F238E27FC236}">
              <a16:creationId xmlns:a16="http://schemas.microsoft.com/office/drawing/2014/main" id="{05FDDA1E-2FFE-4D4C-A979-A28BE4978F1F}"/>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184" name="Text Box 2">
          <a:extLst>
            <a:ext uri="{FF2B5EF4-FFF2-40B4-BE49-F238E27FC236}">
              <a16:creationId xmlns:a16="http://schemas.microsoft.com/office/drawing/2014/main" id="{3041F806-0CB4-43B6-B43A-93C92D8E6A29}"/>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185" name="Text Box 2">
          <a:extLst>
            <a:ext uri="{FF2B5EF4-FFF2-40B4-BE49-F238E27FC236}">
              <a16:creationId xmlns:a16="http://schemas.microsoft.com/office/drawing/2014/main" id="{C8177811-221F-47C2-98FD-52A3F68A2E48}"/>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186" name="Text Box 2">
          <a:extLst>
            <a:ext uri="{FF2B5EF4-FFF2-40B4-BE49-F238E27FC236}">
              <a16:creationId xmlns:a16="http://schemas.microsoft.com/office/drawing/2014/main" id="{5B7407E1-520C-492C-8413-B06A594E8A6F}"/>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187" name="Text Box 2">
          <a:extLst>
            <a:ext uri="{FF2B5EF4-FFF2-40B4-BE49-F238E27FC236}">
              <a16:creationId xmlns:a16="http://schemas.microsoft.com/office/drawing/2014/main" id="{67957E20-5417-4FF3-9509-E90EBDCB54C9}"/>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188" name="Text Box 2">
          <a:extLst>
            <a:ext uri="{FF2B5EF4-FFF2-40B4-BE49-F238E27FC236}">
              <a16:creationId xmlns:a16="http://schemas.microsoft.com/office/drawing/2014/main" id="{D39F00D2-0ECF-41BE-8416-DFFB12EF2AA0}"/>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189" name="Text Box 2">
          <a:extLst>
            <a:ext uri="{FF2B5EF4-FFF2-40B4-BE49-F238E27FC236}">
              <a16:creationId xmlns:a16="http://schemas.microsoft.com/office/drawing/2014/main" id="{FB57364A-ACAB-46BE-B62E-E25F2DA602EE}"/>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190" name="Text Box 2">
          <a:extLst>
            <a:ext uri="{FF2B5EF4-FFF2-40B4-BE49-F238E27FC236}">
              <a16:creationId xmlns:a16="http://schemas.microsoft.com/office/drawing/2014/main" id="{1B1774D6-D689-40D5-B96B-7309B0C882D6}"/>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191" name="Text Box 2">
          <a:extLst>
            <a:ext uri="{FF2B5EF4-FFF2-40B4-BE49-F238E27FC236}">
              <a16:creationId xmlns:a16="http://schemas.microsoft.com/office/drawing/2014/main" id="{71C67DA1-7DD2-4440-BFB8-B4A73935D963}"/>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192" name="Text Box 2">
          <a:extLst>
            <a:ext uri="{FF2B5EF4-FFF2-40B4-BE49-F238E27FC236}">
              <a16:creationId xmlns:a16="http://schemas.microsoft.com/office/drawing/2014/main" id="{3C51A01A-3192-4891-878F-592BDD676A06}"/>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193" name="Text Box 2">
          <a:extLst>
            <a:ext uri="{FF2B5EF4-FFF2-40B4-BE49-F238E27FC236}">
              <a16:creationId xmlns:a16="http://schemas.microsoft.com/office/drawing/2014/main" id="{B8F45C51-9787-4634-99C5-8D387941DE8B}"/>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194" name="Text Box 2">
          <a:extLst>
            <a:ext uri="{FF2B5EF4-FFF2-40B4-BE49-F238E27FC236}">
              <a16:creationId xmlns:a16="http://schemas.microsoft.com/office/drawing/2014/main" id="{CF67350E-5A72-4F38-BAE4-114F43CD582E}"/>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195" name="Text Box 2">
          <a:extLst>
            <a:ext uri="{FF2B5EF4-FFF2-40B4-BE49-F238E27FC236}">
              <a16:creationId xmlns:a16="http://schemas.microsoft.com/office/drawing/2014/main" id="{B919526B-8F52-46D4-9DDF-DF0F75EB25AB}"/>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196" name="Text Box 2">
          <a:extLst>
            <a:ext uri="{FF2B5EF4-FFF2-40B4-BE49-F238E27FC236}">
              <a16:creationId xmlns:a16="http://schemas.microsoft.com/office/drawing/2014/main" id="{D89028F3-52AF-4F93-9B59-66A4131C5B5B}"/>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197" name="Text Box 2">
          <a:extLst>
            <a:ext uri="{FF2B5EF4-FFF2-40B4-BE49-F238E27FC236}">
              <a16:creationId xmlns:a16="http://schemas.microsoft.com/office/drawing/2014/main" id="{38D2F03D-15C1-4CAF-9409-AC86F3F65ED5}"/>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198" name="Text Box 2">
          <a:extLst>
            <a:ext uri="{FF2B5EF4-FFF2-40B4-BE49-F238E27FC236}">
              <a16:creationId xmlns:a16="http://schemas.microsoft.com/office/drawing/2014/main" id="{808047FC-C627-4C3D-86C4-2C933B3CE3BF}"/>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199" name="Text Box 2">
          <a:extLst>
            <a:ext uri="{FF2B5EF4-FFF2-40B4-BE49-F238E27FC236}">
              <a16:creationId xmlns:a16="http://schemas.microsoft.com/office/drawing/2014/main" id="{183FDBBE-3C07-4766-991D-68CE9CF0645E}"/>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200" name="Text Box 2">
          <a:extLst>
            <a:ext uri="{FF2B5EF4-FFF2-40B4-BE49-F238E27FC236}">
              <a16:creationId xmlns:a16="http://schemas.microsoft.com/office/drawing/2014/main" id="{E27B8134-2856-43F4-933D-4067FE67CCCD}"/>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201" name="Text Box 2">
          <a:extLst>
            <a:ext uri="{FF2B5EF4-FFF2-40B4-BE49-F238E27FC236}">
              <a16:creationId xmlns:a16="http://schemas.microsoft.com/office/drawing/2014/main" id="{C44DF266-1AE3-470B-B7CB-9F4B70551445}"/>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202" name="Text Box 2">
          <a:extLst>
            <a:ext uri="{FF2B5EF4-FFF2-40B4-BE49-F238E27FC236}">
              <a16:creationId xmlns:a16="http://schemas.microsoft.com/office/drawing/2014/main" id="{13224556-714A-4C33-9663-1AED91B428F8}"/>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203" name="Text Box 2">
          <a:extLst>
            <a:ext uri="{FF2B5EF4-FFF2-40B4-BE49-F238E27FC236}">
              <a16:creationId xmlns:a16="http://schemas.microsoft.com/office/drawing/2014/main" id="{4ADF8312-73EB-4E0C-8A21-B98F5C0B854D}"/>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204" name="Text Box 2">
          <a:extLst>
            <a:ext uri="{FF2B5EF4-FFF2-40B4-BE49-F238E27FC236}">
              <a16:creationId xmlns:a16="http://schemas.microsoft.com/office/drawing/2014/main" id="{2ADBF14B-CE7F-4563-AE49-AAD2B2A1C336}"/>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205" name="Text Box 2">
          <a:extLst>
            <a:ext uri="{FF2B5EF4-FFF2-40B4-BE49-F238E27FC236}">
              <a16:creationId xmlns:a16="http://schemas.microsoft.com/office/drawing/2014/main" id="{96B41424-A667-46CF-B913-BB9EFD6BC224}"/>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206" name="Text Box 2">
          <a:extLst>
            <a:ext uri="{FF2B5EF4-FFF2-40B4-BE49-F238E27FC236}">
              <a16:creationId xmlns:a16="http://schemas.microsoft.com/office/drawing/2014/main" id="{64C97567-E5C7-47BC-8E12-BC95C2F0E0C5}"/>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207" name="Text Box 2">
          <a:extLst>
            <a:ext uri="{FF2B5EF4-FFF2-40B4-BE49-F238E27FC236}">
              <a16:creationId xmlns:a16="http://schemas.microsoft.com/office/drawing/2014/main" id="{EF0361C2-0B6E-401B-96F8-B8E9EF6D0E66}"/>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208" name="Text Box 2">
          <a:extLst>
            <a:ext uri="{FF2B5EF4-FFF2-40B4-BE49-F238E27FC236}">
              <a16:creationId xmlns:a16="http://schemas.microsoft.com/office/drawing/2014/main" id="{C0191969-D2FB-4456-8ACF-D9A7B9F9016E}"/>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209" name="Text Box 2">
          <a:extLst>
            <a:ext uri="{FF2B5EF4-FFF2-40B4-BE49-F238E27FC236}">
              <a16:creationId xmlns:a16="http://schemas.microsoft.com/office/drawing/2014/main" id="{D1DE3827-E1AC-40D1-A92E-A8696F43C2CD}"/>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210" name="Text Box 2">
          <a:extLst>
            <a:ext uri="{FF2B5EF4-FFF2-40B4-BE49-F238E27FC236}">
              <a16:creationId xmlns:a16="http://schemas.microsoft.com/office/drawing/2014/main" id="{0B36DDC6-00D8-4A19-943B-5884E89873B4}"/>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211" name="Text Box 2">
          <a:extLst>
            <a:ext uri="{FF2B5EF4-FFF2-40B4-BE49-F238E27FC236}">
              <a16:creationId xmlns:a16="http://schemas.microsoft.com/office/drawing/2014/main" id="{A395EC3B-01A1-4D4D-8565-7DE8219BCB41}"/>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212" name="Text Box 2">
          <a:extLst>
            <a:ext uri="{FF2B5EF4-FFF2-40B4-BE49-F238E27FC236}">
              <a16:creationId xmlns:a16="http://schemas.microsoft.com/office/drawing/2014/main" id="{D55ECB79-E2EA-414E-B369-DE0EF5084C71}"/>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213" name="Text Box 2">
          <a:extLst>
            <a:ext uri="{FF2B5EF4-FFF2-40B4-BE49-F238E27FC236}">
              <a16:creationId xmlns:a16="http://schemas.microsoft.com/office/drawing/2014/main" id="{EFE42988-3129-49F9-989A-ED796BFFE098}"/>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214" name="Text Box 2">
          <a:extLst>
            <a:ext uri="{FF2B5EF4-FFF2-40B4-BE49-F238E27FC236}">
              <a16:creationId xmlns:a16="http://schemas.microsoft.com/office/drawing/2014/main" id="{76A588DA-3D4A-4FB1-AE6C-0CCC39E6BD79}"/>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215" name="Text Box 2">
          <a:extLst>
            <a:ext uri="{FF2B5EF4-FFF2-40B4-BE49-F238E27FC236}">
              <a16:creationId xmlns:a16="http://schemas.microsoft.com/office/drawing/2014/main" id="{22CBB4BC-B449-4ED5-B674-86926CC1E6D8}"/>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216" name="Text Box 2">
          <a:extLst>
            <a:ext uri="{FF2B5EF4-FFF2-40B4-BE49-F238E27FC236}">
              <a16:creationId xmlns:a16="http://schemas.microsoft.com/office/drawing/2014/main" id="{3C6252C9-7ABA-4F09-A0A9-5341A13D1324}"/>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217" name="Text Box 2">
          <a:extLst>
            <a:ext uri="{FF2B5EF4-FFF2-40B4-BE49-F238E27FC236}">
              <a16:creationId xmlns:a16="http://schemas.microsoft.com/office/drawing/2014/main" id="{3ED4C754-6A26-4ADF-9BA7-F53501ED13C3}"/>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218" name="Text Box 2">
          <a:extLst>
            <a:ext uri="{FF2B5EF4-FFF2-40B4-BE49-F238E27FC236}">
              <a16:creationId xmlns:a16="http://schemas.microsoft.com/office/drawing/2014/main" id="{97254775-F1A9-4CDC-ADBA-04A89ACE41F5}"/>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219" name="Text Box 2">
          <a:extLst>
            <a:ext uri="{FF2B5EF4-FFF2-40B4-BE49-F238E27FC236}">
              <a16:creationId xmlns:a16="http://schemas.microsoft.com/office/drawing/2014/main" id="{B917BD79-1BB8-4547-A248-D330AC26B5E5}"/>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220" name="Text Box 2">
          <a:extLst>
            <a:ext uri="{FF2B5EF4-FFF2-40B4-BE49-F238E27FC236}">
              <a16:creationId xmlns:a16="http://schemas.microsoft.com/office/drawing/2014/main" id="{6803B644-8AEE-4817-AD3A-CE39330D89A8}"/>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221" name="Text Box 2">
          <a:extLst>
            <a:ext uri="{FF2B5EF4-FFF2-40B4-BE49-F238E27FC236}">
              <a16:creationId xmlns:a16="http://schemas.microsoft.com/office/drawing/2014/main" id="{3B272161-7278-4AAE-8FE3-A9DBC7E076BB}"/>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222" name="Text Box 2">
          <a:extLst>
            <a:ext uri="{FF2B5EF4-FFF2-40B4-BE49-F238E27FC236}">
              <a16:creationId xmlns:a16="http://schemas.microsoft.com/office/drawing/2014/main" id="{D2A2902C-150E-4B3E-971E-8948125AA412}"/>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223" name="Text Box 2">
          <a:extLst>
            <a:ext uri="{FF2B5EF4-FFF2-40B4-BE49-F238E27FC236}">
              <a16:creationId xmlns:a16="http://schemas.microsoft.com/office/drawing/2014/main" id="{C1FB9523-7B57-4E6D-A708-87DC673F9F2A}"/>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224" name="Text Box 2">
          <a:extLst>
            <a:ext uri="{FF2B5EF4-FFF2-40B4-BE49-F238E27FC236}">
              <a16:creationId xmlns:a16="http://schemas.microsoft.com/office/drawing/2014/main" id="{441B56F6-85DB-445A-B4F9-06A277DD54D8}"/>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225" name="Text Box 2">
          <a:extLst>
            <a:ext uri="{FF2B5EF4-FFF2-40B4-BE49-F238E27FC236}">
              <a16:creationId xmlns:a16="http://schemas.microsoft.com/office/drawing/2014/main" id="{26EFDDFF-BF40-41A4-9468-081807593E0E}"/>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226" name="Text Box 2">
          <a:extLst>
            <a:ext uri="{FF2B5EF4-FFF2-40B4-BE49-F238E27FC236}">
              <a16:creationId xmlns:a16="http://schemas.microsoft.com/office/drawing/2014/main" id="{0759683E-170A-4B27-A52E-47B5A3173A43}"/>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227" name="Text Box 2">
          <a:extLst>
            <a:ext uri="{FF2B5EF4-FFF2-40B4-BE49-F238E27FC236}">
              <a16:creationId xmlns:a16="http://schemas.microsoft.com/office/drawing/2014/main" id="{0FFDB5A0-6352-4419-B1E2-13818461660B}"/>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228" name="Text Box 2">
          <a:extLst>
            <a:ext uri="{FF2B5EF4-FFF2-40B4-BE49-F238E27FC236}">
              <a16:creationId xmlns:a16="http://schemas.microsoft.com/office/drawing/2014/main" id="{BB2DC07A-0400-40C3-B517-91B3982E09BC}"/>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229" name="Text Box 2">
          <a:extLst>
            <a:ext uri="{FF2B5EF4-FFF2-40B4-BE49-F238E27FC236}">
              <a16:creationId xmlns:a16="http://schemas.microsoft.com/office/drawing/2014/main" id="{6090F560-3DB1-4C0C-A5B6-D4B1EE40D087}"/>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230" name="Text Box 2">
          <a:extLst>
            <a:ext uri="{FF2B5EF4-FFF2-40B4-BE49-F238E27FC236}">
              <a16:creationId xmlns:a16="http://schemas.microsoft.com/office/drawing/2014/main" id="{13D211E5-2C54-4E6E-8DC4-179CDBC5A8D9}"/>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231" name="Text Box 2">
          <a:extLst>
            <a:ext uri="{FF2B5EF4-FFF2-40B4-BE49-F238E27FC236}">
              <a16:creationId xmlns:a16="http://schemas.microsoft.com/office/drawing/2014/main" id="{EAFCC4B3-9FC3-457C-ADEE-677A73FBF1E6}"/>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232" name="Text Box 2">
          <a:extLst>
            <a:ext uri="{FF2B5EF4-FFF2-40B4-BE49-F238E27FC236}">
              <a16:creationId xmlns:a16="http://schemas.microsoft.com/office/drawing/2014/main" id="{04BCAA65-6BA4-4C19-9D43-F76F30202F4F}"/>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233" name="Text Box 2">
          <a:extLst>
            <a:ext uri="{FF2B5EF4-FFF2-40B4-BE49-F238E27FC236}">
              <a16:creationId xmlns:a16="http://schemas.microsoft.com/office/drawing/2014/main" id="{A95A05CC-A45B-481D-9076-84263C8CE144}"/>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234" name="Text Box 2">
          <a:extLst>
            <a:ext uri="{FF2B5EF4-FFF2-40B4-BE49-F238E27FC236}">
              <a16:creationId xmlns:a16="http://schemas.microsoft.com/office/drawing/2014/main" id="{288A42FF-8DDB-4B96-B12F-51497AD0B655}"/>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235" name="Text Box 2">
          <a:extLst>
            <a:ext uri="{FF2B5EF4-FFF2-40B4-BE49-F238E27FC236}">
              <a16:creationId xmlns:a16="http://schemas.microsoft.com/office/drawing/2014/main" id="{C208D9F6-2A65-4955-83F8-33D12D461096}"/>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236" name="Text Box 2">
          <a:extLst>
            <a:ext uri="{FF2B5EF4-FFF2-40B4-BE49-F238E27FC236}">
              <a16:creationId xmlns:a16="http://schemas.microsoft.com/office/drawing/2014/main" id="{15CB65E4-3C49-43CB-B3CD-EF0813124C63}"/>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237" name="Text Box 2">
          <a:extLst>
            <a:ext uri="{FF2B5EF4-FFF2-40B4-BE49-F238E27FC236}">
              <a16:creationId xmlns:a16="http://schemas.microsoft.com/office/drawing/2014/main" id="{442489FF-667E-4A72-B37E-7E1C6831CCCE}"/>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238" name="Text Box 2">
          <a:extLst>
            <a:ext uri="{FF2B5EF4-FFF2-40B4-BE49-F238E27FC236}">
              <a16:creationId xmlns:a16="http://schemas.microsoft.com/office/drawing/2014/main" id="{2FD2026E-26FB-4F50-A44A-EEED9CA368BD}"/>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239" name="Text Box 2">
          <a:extLst>
            <a:ext uri="{FF2B5EF4-FFF2-40B4-BE49-F238E27FC236}">
              <a16:creationId xmlns:a16="http://schemas.microsoft.com/office/drawing/2014/main" id="{9EBDDECC-CB63-4413-AF90-927DDFFFAADD}"/>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240" name="Text Box 2">
          <a:extLst>
            <a:ext uri="{FF2B5EF4-FFF2-40B4-BE49-F238E27FC236}">
              <a16:creationId xmlns:a16="http://schemas.microsoft.com/office/drawing/2014/main" id="{AAACA486-AFC5-4243-88D0-B33F8ED74FC5}"/>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241" name="Text Box 2">
          <a:extLst>
            <a:ext uri="{FF2B5EF4-FFF2-40B4-BE49-F238E27FC236}">
              <a16:creationId xmlns:a16="http://schemas.microsoft.com/office/drawing/2014/main" id="{72D8401A-E86B-4A19-90BF-57AD4C8382D2}"/>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242" name="Text Box 2">
          <a:extLst>
            <a:ext uri="{FF2B5EF4-FFF2-40B4-BE49-F238E27FC236}">
              <a16:creationId xmlns:a16="http://schemas.microsoft.com/office/drawing/2014/main" id="{21E2B01D-9125-4BF0-B768-286FF2D6C12B}"/>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243" name="Text Box 2">
          <a:extLst>
            <a:ext uri="{FF2B5EF4-FFF2-40B4-BE49-F238E27FC236}">
              <a16:creationId xmlns:a16="http://schemas.microsoft.com/office/drawing/2014/main" id="{14CD6687-6788-41EF-A2E9-A173FB829536}"/>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51736</xdr:rowOff>
    </xdr:to>
    <xdr:sp macro="" textlink="">
      <xdr:nvSpPr>
        <xdr:cNvPr id="244" name="Text Box 2">
          <a:extLst>
            <a:ext uri="{FF2B5EF4-FFF2-40B4-BE49-F238E27FC236}">
              <a16:creationId xmlns:a16="http://schemas.microsoft.com/office/drawing/2014/main" id="{98074BEC-0B45-44BC-8A93-870536E2F5E8}"/>
            </a:ext>
          </a:extLst>
        </xdr:cNvPr>
        <xdr:cNvSpPr txBox="1">
          <a:spLocks noChangeArrowheads="1"/>
        </xdr:cNvSpPr>
      </xdr:nvSpPr>
      <xdr:spPr bwMode="auto">
        <a:xfrm>
          <a:off x="7282543" y="1836964"/>
          <a:ext cx="76200" cy="2104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89836</xdr:rowOff>
    </xdr:to>
    <xdr:sp macro="" textlink="">
      <xdr:nvSpPr>
        <xdr:cNvPr id="245" name="Text Box 2">
          <a:extLst>
            <a:ext uri="{FF2B5EF4-FFF2-40B4-BE49-F238E27FC236}">
              <a16:creationId xmlns:a16="http://schemas.microsoft.com/office/drawing/2014/main" id="{98B4A362-723F-4B72-B0DA-D6A5E0F26BA3}"/>
            </a:ext>
          </a:extLst>
        </xdr:cNvPr>
        <xdr:cNvSpPr txBox="1">
          <a:spLocks noChangeArrowheads="1"/>
        </xdr:cNvSpPr>
      </xdr:nvSpPr>
      <xdr:spPr bwMode="auto">
        <a:xfrm>
          <a:off x="7282543" y="1836964"/>
          <a:ext cx="76200" cy="2485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51736</xdr:rowOff>
    </xdr:to>
    <xdr:sp macro="" textlink="">
      <xdr:nvSpPr>
        <xdr:cNvPr id="246" name="Text Box 2">
          <a:extLst>
            <a:ext uri="{FF2B5EF4-FFF2-40B4-BE49-F238E27FC236}">
              <a16:creationId xmlns:a16="http://schemas.microsoft.com/office/drawing/2014/main" id="{F441F1E3-E012-4B48-95EA-261F5DDDDFEF}"/>
            </a:ext>
          </a:extLst>
        </xdr:cNvPr>
        <xdr:cNvSpPr txBox="1">
          <a:spLocks noChangeArrowheads="1"/>
        </xdr:cNvSpPr>
      </xdr:nvSpPr>
      <xdr:spPr bwMode="auto">
        <a:xfrm>
          <a:off x="7282543" y="1836964"/>
          <a:ext cx="76200" cy="2104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89836</xdr:rowOff>
    </xdr:to>
    <xdr:sp macro="" textlink="">
      <xdr:nvSpPr>
        <xdr:cNvPr id="247" name="Text Box 2">
          <a:extLst>
            <a:ext uri="{FF2B5EF4-FFF2-40B4-BE49-F238E27FC236}">
              <a16:creationId xmlns:a16="http://schemas.microsoft.com/office/drawing/2014/main" id="{3DF43032-941F-48E5-8FB7-6E77AAB53014}"/>
            </a:ext>
          </a:extLst>
        </xdr:cNvPr>
        <xdr:cNvSpPr txBox="1">
          <a:spLocks noChangeArrowheads="1"/>
        </xdr:cNvSpPr>
      </xdr:nvSpPr>
      <xdr:spPr bwMode="auto">
        <a:xfrm>
          <a:off x="7282543" y="1836964"/>
          <a:ext cx="76200" cy="2485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51736</xdr:rowOff>
    </xdr:to>
    <xdr:sp macro="" textlink="">
      <xdr:nvSpPr>
        <xdr:cNvPr id="248" name="Text Box 2">
          <a:extLst>
            <a:ext uri="{FF2B5EF4-FFF2-40B4-BE49-F238E27FC236}">
              <a16:creationId xmlns:a16="http://schemas.microsoft.com/office/drawing/2014/main" id="{9E1A1735-0A6B-4BC2-88F5-101A862E6F61}"/>
            </a:ext>
          </a:extLst>
        </xdr:cNvPr>
        <xdr:cNvSpPr txBox="1">
          <a:spLocks noChangeArrowheads="1"/>
        </xdr:cNvSpPr>
      </xdr:nvSpPr>
      <xdr:spPr bwMode="auto">
        <a:xfrm>
          <a:off x="7282543" y="1836964"/>
          <a:ext cx="76200" cy="2104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89836</xdr:rowOff>
    </xdr:to>
    <xdr:sp macro="" textlink="">
      <xdr:nvSpPr>
        <xdr:cNvPr id="249" name="Text Box 2">
          <a:extLst>
            <a:ext uri="{FF2B5EF4-FFF2-40B4-BE49-F238E27FC236}">
              <a16:creationId xmlns:a16="http://schemas.microsoft.com/office/drawing/2014/main" id="{2371B9B3-D915-4D58-9293-321EF76B7E2C}"/>
            </a:ext>
          </a:extLst>
        </xdr:cNvPr>
        <xdr:cNvSpPr txBox="1">
          <a:spLocks noChangeArrowheads="1"/>
        </xdr:cNvSpPr>
      </xdr:nvSpPr>
      <xdr:spPr bwMode="auto">
        <a:xfrm>
          <a:off x="7282543" y="1836964"/>
          <a:ext cx="76200" cy="2485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61261</xdr:rowOff>
    </xdr:to>
    <xdr:sp macro="" textlink="">
      <xdr:nvSpPr>
        <xdr:cNvPr id="250" name="Text Box 2">
          <a:extLst>
            <a:ext uri="{FF2B5EF4-FFF2-40B4-BE49-F238E27FC236}">
              <a16:creationId xmlns:a16="http://schemas.microsoft.com/office/drawing/2014/main" id="{6AD09A09-1BCB-4B90-8164-F80B89941E64}"/>
            </a:ext>
          </a:extLst>
        </xdr:cNvPr>
        <xdr:cNvSpPr txBox="1">
          <a:spLocks noChangeArrowheads="1"/>
        </xdr:cNvSpPr>
      </xdr:nvSpPr>
      <xdr:spPr bwMode="auto">
        <a:xfrm>
          <a:off x="7282543" y="1836964"/>
          <a:ext cx="76200" cy="220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61261</xdr:rowOff>
    </xdr:to>
    <xdr:sp macro="" textlink="">
      <xdr:nvSpPr>
        <xdr:cNvPr id="251" name="Text Box 2">
          <a:extLst>
            <a:ext uri="{FF2B5EF4-FFF2-40B4-BE49-F238E27FC236}">
              <a16:creationId xmlns:a16="http://schemas.microsoft.com/office/drawing/2014/main" id="{C97E6E19-8213-46C0-941E-3FA266ED2582}"/>
            </a:ext>
          </a:extLst>
        </xdr:cNvPr>
        <xdr:cNvSpPr txBox="1">
          <a:spLocks noChangeArrowheads="1"/>
        </xdr:cNvSpPr>
      </xdr:nvSpPr>
      <xdr:spPr bwMode="auto">
        <a:xfrm>
          <a:off x="7282543" y="1836964"/>
          <a:ext cx="76200" cy="220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61261</xdr:rowOff>
    </xdr:to>
    <xdr:sp macro="" textlink="">
      <xdr:nvSpPr>
        <xdr:cNvPr id="252" name="Text Box 2">
          <a:extLst>
            <a:ext uri="{FF2B5EF4-FFF2-40B4-BE49-F238E27FC236}">
              <a16:creationId xmlns:a16="http://schemas.microsoft.com/office/drawing/2014/main" id="{058AF01B-A151-4316-B210-7820A136CC3E}"/>
            </a:ext>
          </a:extLst>
        </xdr:cNvPr>
        <xdr:cNvSpPr txBox="1">
          <a:spLocks noChangeArrowheads="1"/>
        </xdr:cNvSpPr>
      </xdr:nvSpPr>
      <xdr:spPr bwMode="auto">
        <a:xfrm>
          <a:off x="7282543" y="1836964"/>
          <a:ext cx="76200" cy="220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99361</xdr:rowOff>
    </xdr:to>
    <xdr:sp macro="" textlink="">
      <xdr:nvSpPr>
        <xdr:cNvPr id="253" name="Text Box 2">
          <a:extLst>
            <a:ext uri="{FF2B5EF4-FFF2-40B4-BE49-F238E27FC236}">
              <a16:creationId xmlns:a16="http://schemas.microsoft.com/office/drawing/2014/main" id="{FCFD0BAD-8EDC-4136-AB37-856D1992ADDF}"/>
            </a:ext>
          </a:extLst>
        </xdr:cNvPr>
        <xdr:cNvSpPr txBox="1">
          <a:spLocks noChangeArrowheads="1"/>
        </xdr:cNvSpPr>
      </xdr:nvSpPr>
      <xdr:spPr bwMode="auto">
        <a:xfrm>
          <a:off x="7282543" y="1836964"/>
          <a:ext cx="76200" cy="2581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99361</xdr:rowOff>
    </xdr:to>
    <xdr:sp macro="" textlink="">
      <xdr:nvSpPr>
        <xdr:cNvPr id="254" name="Text Box 2">
          <a:extLst>
            <a:ext uri="{FF2B5EF4-FFF2-40B4-BE49-F238E27FC236}">
              <a16:creationId xmlns:a16="http://schemas.microsoft.com/office/drawing/2014/main" id="{3B9F555C-55D4-48BD-A2D9-9E8221E42742}"/>
            </a:ext>
          </a:extLst>
        </xdr:cNvPr>
        <xdr:cNvSpPr txBox="1">
          <a:spLocks noChangeArrowheads="1"/>
        </xdr:cNvSpPr>
      </xdr:nvSpPr>
      <xdr:spPr bwMode="auto">
        <a:xfrm>
          <a:off x="7282543" y="1836964"/>
          <a:ext cx="76200" cy="2581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61261</xdr:rowOff>
    </xdr:to>
    <xdr:sp macro="" textlink="">
      <xdr:nvSpPr>
        <xdr:cNvPr id="255" name="Text Box 2">
          <a:extLst>
            <a:ext uri="{FF2B5EF4-FFF2-40B4-BE49-F238E27FC236}">
              <a16:creationId xmlns:a16="http://schemas.microsoft.com/office/drawing/2014/main" id="{AEFE6A70-2EDD-480C-99A3-63A3C85C44EF}"/>
            </a:ext>
          </a:extLst>
        </xdr:cNvPr>
        <xdr:cNvSpPr txBox="1">
          <a:spLocks noChangeArrowheads="1"/>
        </xdr:cNvSpPr>
      </xdr:nvSpPr>
      <xdr:spPr bwMode="auto">
        <a:xfrm>
          <a:off x="7282543" y="1836964"/>
          <a:ext cx="76200" cy="220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61261</xdr:rowOff>
    </xdr:to>
    <xdr:sp macro="" textlink="">
      <xdr:nvSpPr>
        <xdr:cNvPr id="256" name="Text Box 2">
          <a:extLst>
            <a:ext uri="{FF2B5EF4-FFF2-40B4-BE49-F238E27FC236}">
              <a16:creationId xmlns:a16="http://schemas.microsoft.com/office/drawing/2014/main" id="{585E2696-56D0-4D92-9CCE-9144C2C2FD86}"/>
            </a:ext>
          </a:extLst>
        </xdr:cNvPr>
        <xdr:cNvSpPr txBox="1">
          <a:spLocks noChangeArrowheads="1"/>
        </xdr:cNvSpPr>
      </xdr:nvSpPr>
      <xdr:spPr bwMode="auto">
        <a:xfrm>
          <a:off x="7282543" y="1836964"/>
          <a:ext cx="76200" cy="220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61261</xdr:rowOff>
    </xdr:to>
    <xdr:sp macro="" textlink="">
      <xdr:nvSpPr>
        <xdr:cNvPr id="257" name="Text Box 2">
          <a:extLst>
            <a:ext uri="{FF2B5EF4-FFF2-40B4-BE49-F238E27FC236}">
              <a16:creationId xmlns:a16="http://schemas.microsoft.com/office/drawing/2014/main" id="{96DB8B57-A204-403C-B369-9E63890F23A7}"/>
            </a:ext>
          </a:extLst>
        </xdr:cNvPr>
        <xdr:cNvSpPr txBox="1">
          <a:spLocks noChangeArrowheads="1"/>
        </xdr:cNvSpPr>
      </xdr:nvSpPr>
      <xdr:spPr bwMode="auto">
        <a:xfrm>
          <a:off x="7282543" y="1836964"/>
          <a:ext cx="76200" cy="220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51736</xdr:rowOff>
    </xdr:to>
    <xdr:sp macro="" textlink="">
      <xdr:nvSpPr>
        <xdr:cNvPr id="258" name="Text Box 2">
          <a:extLst>
            <a:ext uri="{FF2B5EF4-FFF2-40B4-BE49-F238E27FC236}">
              <a16:creationId xmlns:a16="http://schemas.microsoft.com/office/drawing/2014/main" id="{F50377FF-18B4-4BCE-9B21-2DDC0B4D8A87}"/>
            </a:ext>
          </a:extLst>
        </xdr:cNvPr>
        <xdr:cNvSpPr txBox="1">
          <a:spLocks noChangeArrowheads="1"/>
        </xdr:cNvSpPr>
      </xdr:nvSpPr>
      <xdr:spPr bwMode="auto">
        <a:xfrm>
          <a:off x="7282543" y="1836964"/>
          <a:ext cx="76200" cy="2104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51736</xdr:rowOff>
    </xdr:to>
    <xdr:sp macro="" textlink="">
      <xdr:nvSpPr>
        <xdr:cNvPr id="259" name="Text Box 2">
          <a:extLst>
            <a:ext uri="{FF2B5EF4-FFF2-40B4-BE49-F238E27FC236}">
              <a16:creationId xmlns:a16="http://schemas.microsoft.com/office/drawing/2014/main" id="{2A1C0C01-0DE6-4B9E-B617-26BDA44135B0}"/>
            </a:ext>
          </a:extLst>
        </xdr:cNvPr>
        <xdr:cNvSpPr txBox="1">
          <a:spLocks noChangeArrowheads="1"/>
        </xdr:cNvSpPr>
      </xdr:nvSpPr>
      <xdr:spPr bwMode="auto">
        <a:xfrm>
          <a:off x="7282543" y="1836964"/>
          <a:ext cx="76200" cy="2104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51737</xdr:rowOff>
    </xdr:to>
    <xdr:sp macro="" textlink="">
      <xdr:nvSpPr>
        <xdr:cNvPr id="260" name="Text Box 2">
          <a:extLst>
            <a:ext uri="{FF2B5EF4-FFF2-40B4-BE49-F238E27FC236}">
              <a16:creationId xmlns:a16="http://schemas.microsoft.com/office/drawing/2014/main" id="{3E07EC9A-5919-4091-A528-C87DF89A08B4}"/>
            </a:ext>
          </a:extLst>
        </xdr:cNvPr>
        <xdr:cNvSpPr txBox="1">
          <a:spLocks noChangeArrowheads="1"/>
        </xdr:cNvSpPr>
      </xdr:nvSpPr>
      <xdr:spPr bwMode="auto">
        <a:xfrm>
          <a:off x="7282543" y="1836964"/>
          <a:ext cx="76200" cy="210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89837</xdr:rowOff>
    </xdr:to>
    <xdr:sp macro="" textlink="">
      <xdr:nvSpPr>
        <xdr:cNvPr id="261" name="Text Box 2">
          <a:extLst>
            <a:ext uri="{FF2B5EF4-FFF2-40B4-BE49-F238E27FC236}">
              <a16:creationId xmlns:a16="http://schemas.microsoft.com/office/drawing/2014/main" id="{D6C6109E-A5F7-470E-B206-BDCADD12DCD4}"/>
            </a:ext>
          </a:extLst>
        </xdr:cNvPr>
        <xdr:cNvSpPr txBox="1">
          <a:spLocks noChangeArrowheads="1"/>
        </xdr:cNvSpPr>
      </xdr:nvSpPr>
      <xdr:spPr bwMode="auto">
        <a:xfrm>
          <a:off x="7282543" y="1836964"/>
          <a:ext cx="76200" cy="248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51737</xdr:rowOff>
    </xdr:to>
    <xdr:sp macro="" textlink="">
      <xdr:nvSpPr>
        <xdr:cNvPr id="262" name="Text Box 2">
          <a:extLst>
            <a:ext uri="{FF2B5EF4-FFF2-40B4-BE49-F238E27FC236}">
              <a16:creationId xmlns:a16="http://schemas.microsoft.com/office/drawing/2014/main" id="{01AAD281-0413-4B01-8908-7479648174D1}"/>
            </a:ext>
          </a:extLst>
        </xdr:cNvPr>
        <xdr:cNvSpPr txBox="1">
          <a:spLocks noChangeArrowheads="1"/>
        </xdr:cNvSpPr>
      </xdr:nvSpPr>
      <xdr:spPr bwMode="auto">
        <a:xfrm>
          <a:off x="7282543" y="1836964"/>
          <a:ext cx="76200" cy="210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89837</xdr:rowOff>
    </xdr:to>
    <xdr:sp macro="" textlink="">
      <xdr:nvSpPr>
        <xdr:cNvPr id="263" name="Text Box 2">
          <a:extLst>
            <a:ext uri="{FF2B5EF4-FFF2-40B4-BE49-F238E27FC236}">
              <a16:creationId xmlns:a16="http://schemas.microsoft.com/office/drawing/2014/main" id="{0A5DE67C-3B60-4411-AF17-9F8D8A6ABCBB}"/>
            </a:ext>
          </a:extLst>
        </xdr:cNvPr>
        <xdr:cNvSpPr txBox="1">
          <a:spLocks noChangeArrowheads="1"/>
        </xdr:cNvSpPr>
      </xdr:nvSpPr>
      <xdr:spPr bwMode="auto">
        <a:xfrm>
          <a:off x="7282543" y="1836964"/>
          <a:ext cx="76200" cy="248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51737</xdr:rowOff>
    </xdr:to>
    <xdr:sp macro="" textlink="">
      <xdr:nvSpPr>
        <xdr:cNvPr id="264" name="Text Box 2">
          <a:extLst>
            <a:ext uri="{FF2B5EF4-FFF2-40B4-BE49-F238E27FC236}">
              <a16:creationId xmlns:a16="http://schemas.microsoft.com/office/drawing/2014/main" id="{56FBCA8C-BEEE-4576-B1C2-6CAB41982157}"/>
            </a:ext>
          </a:extLst>
        </xdr:cNvPr>
        <xdr:cNvSpPr txBox="1">
          <a:spLocks noChangeArrowheads="1"/>
        </xdr:cNvSpPr>
      </xdr:nvSpPr>
      <xdr:spPr bwMode="auto">
        <a:xfrm>
          <a:off x="7282543" y="1836964"/>
          <a:ext cx="76200" cy="210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89837</xdr:rowOff>
    </xdr:to>
    <xdr:sp macro="" textlink="">
      <xdr:nvSpPr>
        <xdr:cNvPr id="265" name="Text Box 2">
          <a:extLst>
            <a:ext uri="{FF2B5EF4-FFF2-40B4-BE49-F238E27FC236}">
              <a16:creationId xmlns:a16="http://schemas.microsoft.com/office/drawing/2014/main" id="{8C11D56F-2A34-43D7-9286-4DF0F9F8F47D}"/>
            </a:ext>
          </a:extLst>
        </xdr:cNvPr>
        <xdr:cNvSpPr txBox="1">
          <a:spLocks noChangeArrowheads="1"/>
        </xdr:cNvSpPr>
      </xdr:nvSpPr>
      <xdr:spPr bwMode="auto">
        <a:xfrm>
          <a:off x="7282543" y="1836964"/>
          <a:ext cx="76200" cy="248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61262</xdr:rowOff>
    </xdr:to>
    <xdr:sp macro="" textlink="">
      <xdr:nvSpPr>
        <xdr:cNvPr id="266" name="Text Box 2">
          <a:extLst>
            <a:ext uri="{FF2B5EF4-FFF2-40B4-BE49-F238E27FC236}">
              <a16:creationId xmlns:a16="http://schemas.microsoft.com/office/drawing/2014/main" id="{46E1575C-C70B-4B8D-BC67-D72B79AE260C}"/>
            </a:ext>
          </a:extLst>
        </xdr:cNvPr>
        <xdr:cNvSpPr txBox="1">
          <a:spLocks noChangeArrowheads="1"/>
        </xdr:cNvSpPr>
      </xdr:nvSpPr>
      <xdr:spPr bwMode="auto">
        <a:xfrm>
          <a:off x="7282543" y="1836964"/>
          <a:ext cx="76200" cy="220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61262</xdr:rowOff>
    </xdr:to>
    <xdr:sp macro="" textlink="">
      <xdr:nvSpPr>
        <xdr:cNvPr id="267" name="Text Box 2">
          <a:extLst>
            <a:ext uri="{FF2B5EF4-FFF2-40B4-BE49-F238E27FC236}">
              <a16:creationId xmlns:a16="http://schemas.microsoft.com/office/drawing/2014/main" id="{0CBFFCE8-FF61-465D-BED5-8D4242956AA3}"/>
            </a:ext>
          </a:extLst>
        </xdr:cNvPr>
        <xdr:cNvSpPr txBox="1">
          <a:spLocks noChangeArrowheads="1"/>
        </xdr:cNvSpPr>
      </xdr:nvSpPr>
      <xdr:spPr bwMode="auto">
        <a:xfrm>
          <a:off x="7282543" y="1836964"/>
          <a:ext cx="76200" cy="220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61262</xdr:rowOff>
    </xdr:to>
    <xdr:sp macro="" textlink="">
      <xdr:nvSpPr>
        <xdr:cNvPr id="268" name="Text Box 2">
          <a:extLst>
            <a:ext uri="{FF2B5EF4-FFF2-40B4-BE49-F238E27FC236}">
              <a16:creationId xmlns:a16="http://schemas.microsoft.com/office/drawing/2014/main" id="{84D91856-C783-4942-90E9-D04332B21DA7}"/>
            </a:ext>
          </a:extLst>
        </xdr:cNvPr>
        <xdr:cNvSpPr txBox="1">
          <a:spLocks noChangeArrowheads="1"/>
        </xdr:cNvSpPr>
      </xdr:nvSpPr>
      <xdr:spPr bwMode="auto">
        <a:xfrm>
          <a:off x="7282543" y="1836964"/>
          <a:ext cx="76200" cy="220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99362</xdr:rowOff>
    </xdr:to>
    <xdr:sp macro="" textlink="">
      <xdr:nvSpPr>
        <xdr:cNvPr id="269" name="Text Box 2">
          <a:extLst>
            <a:ext uri="{FF2B5EF4-FFF2-40B4-BE49-F238E27FC236}">
              <a16:creationId xmlns:a16="http://schemas.microsoft.com/office/drawing/2014/main" id="{EDC66529-419D-4099-BF1A-570880853780}"/>
            </a:ext>
          </a:extLst>
        </xdr:cNvPr>
        <xdr:cNvSpPr txBox="1">
          <a:spLocks noChangeArrowheads="1"/>
        </xdr:cNvSpPr>
      </xdr:nvSpPr>
      <xdr:spPr bwMode="auto">
        <a:xfrm>
          <a:off x="7282543" y="1836964"/>
          <a:ext cx="76200" cy="258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99362</xdr:rowOff>
    </xdr:to>
    <xdr:sp macro="" textlink="">
      <xdr:nvSpPr>
        <xdr:cNvPr id="270" name="Text Box 2">
          <a:extLst>
            <a:ext uri="{FF2B5EF4-FFF2-40B4-BE49-F238E27FC236}">
              <a16:creationId xmlns:a16="http://schemas.microsoft.com/office/drawing/2014/main" id="{AC05A7F1-1B4C-4695-87DA-8C1C59307F22}"/>
            </a:ext>
          </a:extLst>
        </xdr:cNvPr>
        <xdr:cNvSpPr txBox="1">
          <a:spLocks noChangeArrowheads="1"/>
        </xdr:cNvSpPr>
      </xdr:nvSpPr>
      <xdr:spPr bwMode="auto">
        <a:xfrm>
          <a:off x="7282543" y="1836964"/>
          <a:ext cx="76200" cy="258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61262</xdr:rowOff>
    </xdr:to>
    <xdr:sp macro="" textlink="">
      <xdr:nvSpPr>
        <xdr:cNvPr id="271" name="Text Box 2">
          <a:extLst>
            <a:ext uri="{FF2B5EF4-FFF2-40B4-BE49-F238E27FC236}">
              <a16:creationId xmlns:a16="http://schemas.microsoft.com/office/drawing/2014/main" id="{A4B0B506-0906-4F65-8371-5418CDE69295}"/>
            </a:ext>
          </a:extLst>
        </xdr:cNvPr>
        <xdr:cNvSpPr txBox="1">
          <a:spLocks noChangeArrowheads="1"/>
        </xdr:cNvSpPr>
      </xdr:nvSpPr>
      <xdr:spPr bwMode="auto">
        <a:xfrm>
          <a:off x="7282543" y="1836964"/>
          <a:ext cx="76200" cy="220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61262</xdr:rowOff>
    </xdr:to>
    <xdr:sp macro="" textlink="">
      <xdr:nvSpPr>
        <xdr:cNvPr id="272" name="Text Box 2">
          <a:extLst>
            <a:ext uri="{FF2B5EF4-FFF2-40B4-BE49-F238E27FC236}">
              <a16:creationId xmlns:a16="http://schemas.microsoft.com/office/drawing/2014/main" id="{34526DE7-477C-4E41-9E3D-697C22DC904A}"/>
            </a:ext>
          </a:extLst>
        </xdr:cNvPr>
        <xdr:cNvSpPr txBox="1">
          <a:spLocks noChangeArrowheads="1"/>
        </xdr:cNvSpPr>
      </xdr:nvSpPr>
      <xdr:spPr bwMode="auto">
        <a:xfrm>
          <a:off x="7282543" y="1836964"/>
          <a:ext cx="76200" cy="220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61262</xdr:rowOff>
    </xdr:to>
    <xdr:sp macro="" textlink="">
      <xdr:nvSpPr>
        <xdr:cNvPr id="273" name="Text Box 2">
          <a:extLst>
            <a:ext uri="{FF2B5EF4-FFF2-40B4-BE49-F238E27FC236}">
              <a16:creationId xmlns:a16="http://schemas.microsoft.com/office/drawing/2014/main" id="{215A2D8B-922E-4FF3-8004-F7AAD57672C6}"/>
            </a:ext>
          </a:extLst>
        </xdr:cNvPr>
        <xdr:cNvSpPr txBox="1">
          <a:spLocks noChangeArrowheads="1"/>
        </xdr:cNvSpPr>
      </xdr:nvSpPr>
      <xdr:spPr bwMode="auto">
        <a:xfrm>
          <a:off x="7282543" y="1836964"/>
          <a:ext cx="76200" cy="220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51737</xdr:rowOff>
    </xdr:to>
    <xdr:sp macro="" textlink="">
      <xdr:nvSpPr>
        <xdr:cNvPr id="274" name="Text Box 2">
          <a:extLst>
            <a:ext uri="{FF2B5EF4-FFF2-40B4-BE49-F238E27FC236}">
              <a16:creationId xmlns:a16="http://schemas.microsoft.com/office/drawing/2014/main" id="{1FE4FC28-2AC9-427C-93FA-A485575CA58D}"/>
            </a:ext>
          </a:extLst>
        </xdr:cNvPr>
        <xdr:cNvSpPr txBox="1">
          <a:spLocks noChangeArrowheads="1"/>
        </xdr:cNvSpPr>
      </xdr:nvSpPr>
      <xdr:spPr bwMode="auto">
        <a:xfrm>
          <a:off x="7282543" y="1836964"/>
          <a:ext cx="76200" cy="210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51737</xdr:rowOff>
    </xdr:to>
    <xdr:sp macro="" textlink="">
      <xdr:nvSpPr>
        <xdr:cNvPr id="275" name="Text Box 2">
          <a:extLst>
            <a:ext uri="{FF2B5EF4-FFF2-40B4-BE49-F238E27FC236}">
              <a16:creationId xmlns:a16="http://schemas.microsoft.com/office/drawing/2014/main" id="{9CB01C19-F70F-4576-BD83-DA2616B1831A}"/>
            </a:ext>
          </a:extLst>
        </xdr:cNvPr>
        <xdr:cNvSpPr txBox="1">
          <a:spLocks noChangeArrowheads="1"/>
        </xdr:cNvSpPr>
      </xdr:nvSpPr>
      <xdr:spPr bwMode="auto">
        <a:xfrm>
          <a:off x="7282543" y="1836964"/>
          <a:ext cx="76200" cy="210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37074</xdr:rowOff>
    </xdr:to>
    <xdr:sp macro="" textlink="">
      <xdr:nvSpPr>
        <xdr:cNvPr id="276" name="Text Box 2">
          <a:extLst>
            <a:ext uri="{FF2B5EF4-FFF2-40B4-BE49-F238E27FC236}">
              <a16:creationId xmlns:a16="http://schemas.microsoft.com/office/drawing/2014/main" id="{F93B9BD6-963C-4F60-BB19-C6AEAC00CBEA}"/>
            </a:ext>
          </a:extLst>
        </xdr:cNvPr>
        <xdr:cNvSpPr txBox="1">
          <a:spLocks noChangeArrowheads="1"/>
        </xdr:cNvSpPr>
      </xdr:nvSpPr>
      <xdr:spPr bwMode="auto">
        <a:xfrm>
          <a:off x="6103257"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75174</xdr:rowOff>
    </xdr:to>
    <xdr:sp macro="" textlink="">
      <xdr:nvSpPr>
        <xdr:cNvPr id="277" name="Text Box 2">
          <a:extLst>
            <a:ext uri="{FF2B5EF4-FFF2-40B4-BE49-F238E27FC236}">
              <a16:creationId xmlns:a16="http://schemas.microsoft.com/office/drawing/2014/main" id="{501AB763-BC36-46EF-BFB8-2797AC18DFD5}"/>
            </a:ext>
          </a:extLst>
        </xdr:cNvPr>
        <xdr:cNvSpPr txBox="1">
          <a:spLocks noChangeArrowheads="1"/>
        </xdr:cNvSpPr>
      </xdr:nvSpPr>
      <xdr:spPr bwMode="auto">
        <a:xfrm>
          <a:off x="6103257"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37074</xdr:rowOff>
    </xdr:to>
    <xdr:sp macro="" textlink="">
      <xdr:nvSpPr>
        <xdr:cNvPr id="278" name="Text Box 2">
          <a:extLst>
            <a:ext uri="{FF2B5EF4-FFF2-40B4-BE49-F238E27FC236}">
              <a16:creationId xmlns:a16="http://schemas.microsoft.com/office/drawing/2014/main" id="{82663144-F4EB-4811-BEBF-FD4A7483072F}"/>
            </a:ext>
          </a:extLst>
        </xdr:cNvPr>
        <xdr:cNvSpPr txBox="1">
          <a:spLocks noChangeArrowheads="1"/>
        </xdr:cNvSpPr>
      </xdr:nvSpPr>
      <xdr:spPr bwMode="auto">
        <a:xfrm>
          <a:off x="6103257"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75174</xdr:rowOff>
    </xdr:to>
    <xdr:sp macro="" textlink="">
      <xdr:nvSpPr>
        <xdr:cNvPr id="279" name="Text Box 2">
          <a:extLst>
            <a:ext uri="{FF2B5EF4-FFF2-40B4-BE49-F238E27FC236}">
              <a16:creationId xmlns:a16="http://schemas.microsoft.com/office/drawing/2014/main" id="{7AE939D1-5383-4402-92A7-825DDDF3A16C}"/>
            </a:ext>
          </a:extLst>
        </xdr:cNvPr>
        <xdr:cNvSpPr txBox="1">
          <a:spLocks noChangeArrowheads="1"/>
        </xdr:cNvSpPr>
      </xdr:nvSpPr>
      <xdr:spPr bwMode="auto">
        <a:xfrm>
          <a:off x="6103257"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37074</xdr:rowOff>
    </xdr:to>
    <xdr:sp macro="" textlink="">
      <xdr:nvSpPr>
        <xdr:cNvPr id="280" name="Text Box 2">
          <a:extLst>
            <a:ext uri="{FF2B5EF4-FFF2-40B4-BE49-F238E27FC236}">
              <a16:creationId xmlns:a16="http://schemas.microsoft.com/office/drawing/2014/main" id="{132D8262-CED8-4EA4-ABCA-B49747629A80}"/>
            </a:ext>
          </a:extLst>
        </xdr:cNvPr>
        <xdr:cNvSpPr txBox="1">
          <a:spLocks noChangeArrowheads="1"/>
        </xdr:cNvSpPr>
      </xdr:nvSpPr>
      <xdr:spPr bwMode="auto">
        <a:xfrm>
          <a:off x="6103257"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75174</xdr:rowOff>
    </xdr:to>
    <xdr:sp macro="" textlink="">
      <xdr:nvSpPr>
        <xdr:cNvPr id="281" name="Text Box 2">
          <a:extLst>
            <a:ext uri="{FF2B5EF4-FFF2-40B4-BE49-F238E27FC236}">
              <a16:creationId xmlns:a16="http://schemas.microsoft.com/office/drawing/2014/main" id="{AD65501E-357A-4B9A-8EEC-A89816E4AC32}"/>
            </a:ext>
          </a:extLst>
        </xdr:cNvPr>
        <xdr:cNvSpPr txBox="1">
          <a:spLocks noChangeArrowheads="1"/>
        </xdr:cNvSpPr>
      </xdr:nvSpPr>
      <xdr:spPr bwMode="auto">
        <a:xfrm>
          <a:off x="6103257"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46599</xdr:rowOff>
    </xdr:to>
    <xdr:sp macro="" textlink="">
      <xdr:nvSpPr>
        <xdr:cNvPr id="282" name="Text Box 2">
          <a:extLst>
            <a:ext uri="{FF2B5EF4-FFF2-40B4-BE49-F238E27FC236}">
              <a16:creationId xmlns:a16="http://schemas.microsoft.com/office/drawing/2014/main" id="{86888823-579F-4888-BD0B-C3283CC6DD84}"/>
            </a:ext>
          </a:extLst>
        </xdr:cNvPr>
        <xdr:cNvSpPr txBox="1">
          <a:spLocks noChangeArrowheads="1"/>
        </xdr:cNvSpPr>
      </xdr:nvSpPr>
      <xdr:spPr bwMode="auto">
        <a:xfrm>
          <a:off x="6103257"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46599</xdr:rowOff>
    </xdr:to>
    <xdr:sp macro="" textlink="">
      <xdr:nvSpPr>
        <xdr:cNvPr id="283" name="Text Box 2">
          <a:extLst>
            <a:ext uri="{FF2B5EF4-FFF2-40B4-BE49-F238E27FC236}">
              <a16:creationId xmlns:a16="http://schemas.microsoft.com/office/drawing/2014/main" id="{B725CB8F-096B-4297-A7CD-1BF235F5DA8E}"/>
            </a:ext>
          </a:extLst>
        </xdr:cNvPr>
        <xdr:cNvSpPr txBox="1">
          <a:spLocks noChangeArrowheads="1"/>
        </xdr:cNvSpPr>
      </xdr:nvSpPr>
      <xdr:spPr bwMode="auto">
        <a:xfrm>
          <a:off x="6103257"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46599</xdr:rowOff>
    </xdr:to>
    <xdr:sp macro="" textlink="">
      <xdr:nvSpPr>
        <xdr:cNvPr id="284" name="Text Box 2">
          <a:extLst>
            <a:ext uri="{FF2B5EF4-FFF2-40B4-BE49-F238E27FC236}">
              <a16:creationId xmlns:a16="http://schemas.microsoft.com/office/drawing/2014/main" id="{34B1D0C7-34F9-44A3-A78C-E29465082068}"/>
            </a:ext>
          </a:extLst>
        </xdr:cNvPr>
        <xdr:cNvSpPr txBox="1">
          <a:spLocks noChangeArrowheads="1"/>
        </xdr:cNvSpPr>
      </xdr:nvSpPr>
      <xdr:spPr bwMode="auto">
        <a:xfrm>
          <a:off x="6103257"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84699</xdr:rowOff>
    </xdr:to>
    <xdr:sp macro="" textlink="">
      <xdr:nvSpPr>
        <xdr:cNvPr id="285" name="Text Box 2">
          <a:extLst>
            <a:ext uri="{FF2B5EF4-FFF2-40B4-BE49-F238E27FC236}">
              <a16:creationId xmlns:a16="http://schemas.microsoft.com/office/drawing/2014/main" id="{B857384A-08F2-40CA-9616-381F7B31789C}"/>
            </a:ext>
          </a:extLst>
        </xdr:cNvPr>
        <xdr:cNvSpPr txBox="1">
          <a:spLocks noChangeArrowheads="1"/>
        </xdr:cNvSpPr>
      </xdr:nvSpPr>
      <xdr:spPr bwMode="auto">
        <a:xfrm>
          <a:off x="6103257"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84699</xdr:rowOff>
    </xdr:to>
    <xdr:sp macro="" textlink="">
      <xdr:nvSpPr>
        <xdr:cNvPr id="286" name="Text Box 2">
          <a:extLst>
            <a:ext uri="{FF2B5EF4-FFF2-40B4-BE49-F238E27FC236}">
              <a16:creationId xmlns:a16="http://schemas.microsoft.com/office/drawing/2014/main" id="{8ED4C7BC-5AD7-4588-806D-1B26A7F5529A}"/>
            </a:ext>
          </a:extLst>
        </xdr:cNvPr>
        <xdr:cNvSpPr txBox="1">
          <a:spLocks noChangeArrowheads="1"/>
        </xdr:cNvSpPr>
      </xdr:nvSpPr>
      <xdr:spPr bwMode="auto">
        <a:xfrm>
          <a:off x="6103257"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46599</xdr:rowOff>
    </xdr:to>
    <xdr:sp macro="" textlink="">
      <xdr:nvSpPr>
        <xdr:cNvPr id="287" name="Text Box 2">
          <a:extLst>
            <a:ext uri="{FF2B5EF4-FFF2-40B4-BE49-F238E27FC236}">
              <a16:creationId xmlns:a16="http://schemas.microsoft.com/office/drawing/2014/main" id="{F6A5F12A-3E91-4592-A669-E4D879437575}"/>
            </a:ext>
          </a:extLst>
        </xdr:cNvPr>
        <xdr:cNvSpPr txBox="1">
          <a:spLocks noChangeArrowheads="1"/>
        </xdr:cNvSpPr>
      </xdr:nvSpPr>
      <xdr:spPr bwMode="auto">
        <a:xfrm>
          <a:off x="6103257"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46599</xdr:rowOff>
    </xdr:to>
    <xdr:sp macro="" textlink="">
      <xdr:nvSpPr>
        <xdr:cNvPr id="288" name="Text Box 2">
          <a:extLst>
            <a:ext uri="{FF2B5EF4-FFF2-40B4-BE49-F238E27FC236}">
              <a16:creationId xmlns:a16="http://schemas.microsoft.com/office/drawing/2014/main" id="{36480B19-EE96-4B4D-A977-67855999A73F}"/>
            </a:ext>
          </a:extLst>
        </xdr:cNvPr>
        <xdr:cNvSpPr txBox="1">
          <a:spLocks noChangeArrowheads="1"/>
        </xdr:cNvSpPr>
      </xdr:nvSpPr>
      <xdr:spPr bwMode="auto">
        <a:xfrm>
          <a:off x="6103257"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46599</xdr:rowOff>
    </xdr:to>
    <xdr:sp macro="" textlink="">
      <xdr:nvSpPr>
        <xdr:cNvPr id="289" name="Text Box 2">
          <a:extLst>
            <a:ext uri="{FF2B5EF4-FFF2-40B4-BE49-F238E27FC236}">
              <a16:creationId xmlns:a16="http://schemas.microsoft.com/office/drawing/2014/main" id="{0165A79B-A970-4D8A-8156-B6BC47DB2520}"/>
            </a:ext>
          </a:extLst>
        </xdr:cNvPr>
        <xdr:cNvSpPr txBox="1">
          <a:spLocks noChangeArrowheads="1"/>
        </xdr:cNvSpPr>
      </xdr:nvSpPr>
      <xdr:spPr bwMode="auto">
        <a:xfrm>
          <a:off x="6103257"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37074</xdr:rowOff>
    </xdr:to>
    <xdr:sp macro="" textlink="">
      <xdr:nvSpPr>
        <xdr:cNvPr id="290" name="Text Box 2">
          <a:extLst>
            <a:ext uri="{FF2B5EF4-FFF2-40B4-BE49-F238E27FC236}">
              <a16:creationId xmlns:a16="http://schemas.microsoft.com/office/drawing/2014/main" id="{52B37B15-BAEB-441F-85A9-743EE9DFDE3E}"/>
            </a:ext>
          </a:extLst>
        </xdr:cNvPr>
        <xdr:cNvSpPr txBox="1">
          <a:spLocks noChangeArrowheads="1"/>
        </xdr:cNvSpPr>
      </xdr:nvSpPr>
      <xdr:spPr bwMode="auto">
        <a:xfrm>
          <a:off x="6103257"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37074</xdr:rowOff>
    </xdr:to>
    <xdr:sp macro="" textlink="">
      <xdr:nvSpPr>
        <xdr:cNvPr id="291" name="Text Box 2">
          <a:extLst>
            <a:ext uri="{FF2B5EF4-FFF2-40B4-BE49-F238E27FC236}">
              <a16:creationId xmlns:a16="http://schemas.microsoft.com/office/drawing/2014/main" id="{ED128E38-6EEC-4D3B-8198-60E532F87C66}"/>
            </a:ext>
          </a:extLst>
        </xdr:cNvPr>
        <xdr:cNvSpPr txBox="1">
          <a:spLocks noChangeArrowheads="1"/>
        </xdr:cNvSpPr>
      </xdr:nvSpPr>
      <xdr:spPr bwMode="auto">
        <a:xfrm>
          <a:off x="6103257"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42708</xdr:rowOff>
    </xdr:to>
    <xdr:sp macro="" textlink="">
      <xdr:nvSpPr>
        <xdr:cNvPr id="292" name="Text Box 2">
          <a:extLst>
            <a:ext uri="{FF2B5EF4-FFF2-40B4-BE49-F238E27FC236}">
              <a16:creationId xmlns:a16="http://schemas.microsoft.com/office/drawing/2014/main" id="{5EC2B9D3-4D01-42AA-B663-68105B727A0A}"/>
            </a:ext>
          </a:extLst>
        </xdr:cNvPr>
        <xdr:cNvSpPr txBox="1">
          <a:spLocks noChangeArrowheads="1"/>
        </xdr:cNvSpPr>
      </xdr:nvSpPr>
      <xdr:spPr bwMode="auto">
        <a:xfrm>
          <a:off x="6103257"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80808</xdr:rowOff>
    </xdr:to>
    <xdr:sp macro="" textlink="">
      <xdr:nvSpPr>
        <xdr:cNvPr id="293" name="Text Box 2">
          <a:extLst>
            <a:ext uri="{FF2B5EF4-FFF2-40B4-BE49-F238E27FC236}">
              <a16:creationId xmlns:a16="http://schemas.microsoft.com/office/drawing/2014/main" id="{8D6D3A5F-3A98-47FA-952F-70098C0C6B00}"/>
            </a:ext>
          </a:extLst>
        </xdr:cNvPr>
        <xdr:cNvSpPr txBox="1">
          <a:spLocks noChangeArrowheads="1"/>
        </xdr:cNvSpPr>
      </xdr:nvSpPr>
      <xdr:spPr bwMode="auto">
        <a:xfrm>
          <a:off x="6103257"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42708</xdr:rowOff>
    </xdr:to>
    <xdr:sp macro="" textlink="">
      <xdr:nvSpPr>
        <xdr:cNvPr id="294" name="Text Box 2">
          <a:extLst>
            <a:ext uri="{FF2B5EF4-FFF2-40B4-BE49-F238E27FC236}">
              <a16:creationId xmlns:a16="http://schemas.microsoft.com/office/drawing/2014/main" id="{44ED53ED-CBFF-43D5-903B-6892DACFBC1E}"/>
            </a:ext>
          </a:extLst>
        </xdr:cNvPr>
        <xdr:cNvSpPr txBox="1">
          <a:spLocks noChangeArrowheads="1"/>
        </xdr:cNvSpPr>
      </xdr:nvSpPr>
      <xdr:spPr bwMode="auto">
        <a:xfrm>
          <a:off x="6103257"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80808</xdr:rowOff>
    </xdr:to>
    <xdr:sp macro="" textlink="">
      <xdr:nvSpPr>
        <xdr:cNvPr id="295" name="Text Box 2">
          <a:extLst>
            <a:ext uri="{FF2B5EF4-FFF2-40B4-BE49-F238E27FC236}">
              <a16:creationId xmlns:a16="http://schemas.microsoft.com/office/drawing/2014/main" id="{D958757D-A360-438E-858C-2A6E1B51E3D8}"/>
            </a:ext>
          </a:extLst>
        </xdr:cNvPr>
        <xdr:cNvSpPr txBox="1">
          <a:spLocks noChangeArrowheads="1"/>
        </xdr:cNvSpPr>
      </xdr:nvSpPr>
      <xdr:spPr bwMode="auto">
        <a:xfrm>
          <a:off x="6103257"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42708</xdr:rowOff>
    </xdr:to>
    <xdr:sp macro="" textlink="">
      <xdr:nvSpPr>
        <xdr:cNvPr id="296" name="Text Box 2">
          <a:extLst>
            <a:ext uri="{FF2B5EF4-FFF2-40B4-BE49-F238E27FC236}">
              <a16:creationId xmlns:a16="http://schemas.microsoft.com/office/drawing/2014/main" id="{7D1C2055-ECDA-4B9D-B72A-AD226809C0BE}"/>
            </a:ext>
          </a:extLst>
        </xdr:cNvPr>
        <xdr:cNvSpPr txBox="1">
          <a:spLocks noChangeArrowheads="1"/>
        </xdr:cNvSpPr>
      </xdr:nvSpPr>
      <xdr:spPr bwMode="auto">
        <a:xfrm>
          <a:off x="6103257"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80808</xdr:rowOff>
    </xdr:to>
    <xdr:sp macro="" textlink="">
      <xdr:nvSpPr>
        <xdr:cNvPr id="297" name="Text Box 2">
          <a:extLst>
            <a:ext uri="{FF2B5EF4-FFF2-40B4-BE49-F238E27FC236}">
              <a16:creationId xmlns:a16="http://schemas.microsoft.com/office/drawing/2014/main" id="{AE71A0AF-A9EB-4DF6-A609-D7CFA8AF4686}"/>
            </a:ext>
          </a:extLst>
        </xdr:cNvPr>
        <xdr:cNvSpPr txBox="1">
          <a:spLocks noChangeArrowheads="1"/>
        </xdr:cNvSpPr>
      </xdr:nvSpPr>
      <xdr:spPr bwMode="auto">
        <a:xfrm>
          <a:off x="6103257"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52233</xdr:rowOff>
    </xdr:to>
    <xdr:sp macro="" textlink="">
      <xdr:nvSpPr>
        <xdr:cNvPr id="298" name="Text Box 2">
          <a:extLst>
            <a:ext uri="{FF2B5EF4-FFF2-40B4-BE49-F238E27FC236}">
              <a16:creationId xmlns:a16="http://schemas.microsoft.com/office/drawing/2014/main" id="{8B0DB657-75C6-4A47-980D-8C9CFB71CCE1}"/>
            </a:ext>
          </a:extLst>
        </xdr:cNvPr>
        <xdr:cNvSpPr txBox="1">
          <a:spLocks noChangeArrowheads="1"/>
        </xdr:cNvSpPr>
      </xdr:nvSpPr>
      <xdr:spPr bwMode="auto">
        <a:xfrm>
          <a:off x="6103257"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52233</xdr:rowOff>
    </xdr:to>
    <xdr:sp macro="" textlink="">
      <xdr:nvSpPr>
        <xdr:cNvPr id="299" name="Text Box 2">
          <a:extLst>
            <a:ext uri="{FF2B5EF4-FFF2-40B4-BE49-F238E27FC236}">
              <a16:creationId xmlns:a16="http://schemas.microsoft.com/office/drawing/2014/main" id="{EE4628A1-265A-4317-9708-97DC8B3AD7B6}"/>
            </a:ext>
          </a:extLst>
        </xdr:cNvPr>
        <xdr:cNvSpPr txBox="1">
          <a:spLocks noChangeArrowheads="1"/>
        </xdr:cNvSpPr>
      </xdr:nvSpPr>
      <xdr:spPr bwMode="auto">
        <a:xfrm>
          <a:off x="6103257"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52233</xdr:rowOff>
    </xdr:to>
    <xdr:sp macro="" textlink="">
      <xdr:nvSpPr>
        <xdr:cNvPr id="300" name="Text Box 2">
          <a:extLst>
            <a:ext uri="{FF2B5EF4-FFF2-40B4-BE49-F238E27FC236}">
              <a16:creationId xmlns:a16="http://schemas.microsoft.com/office/drawing/2014/main" id="{05ED9546-A1B0-4384-BE63-98A0A1F917EC}"/>
            </a:ext>
          </a:extLst>
        </xdr:cNvPr>
        <xdr:cNvSpPr txBox="1">
          <a:spLocks noChangeArrowheads="1"/>
        </xdr:cNvSpPr>
      </xdr:nvSpPr>
      <xdr:spPr bwMode="auto">
        <a:xfrm>
          <a:off x="6103257"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90333</xdr:rowOff>
    </xdr:to>
    <xdr:sp macro="" textlink="">
      <xdr:nvSpPr>
        <xdr:cNvPr id="301" name="Text Box 2">
          <a:extLst>
            <a:ext uri="{FF2B5EF4-FFF2-40B4-BE49-F238E27FC236}">
              <a16:creationId xmlns:a16="http://schemas.microsoft.com/office/drawing/2014/main" id="{E3AD494F-CCBE-4C00-B89B-1DCF6E626AB3}"/>
            </a:ext>
          </a:extLst>
        </xdr:cNvPr>
        <xdr:cNvSpPr txBox="1">
          <a:spLocks noChangeArrowheads="1"/>
        </xdr:cNvSpPr>
      </xdr:nvSpPr>
      <xdr:spPr bwMode="auto">
        <a:xfrm>
          <a:off x="6103257"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90333</xdr:rowOff>
    </xdr:to>
    <xdr:sp macro="" textlink="">
      <xdr:nvSpPr>
        <xdr:cNvPr id="302" name="Text Box 2">
          <a:extLst>
            <a:ext uri="{FF2B5EF4-FFF2-40B4-BE49-F238E27FC236}">
              <a16:creationId xmlns:a16="http://schemas.microsoft.com/office/drawing/2014/main" id="{9FD97998-CE69-4C47-A142-37CCEBB22628}"/>
            </a:ext>
          </a:extLst>
        </xdr:cNvPr>
        <xdr:cNvSpPr txBox="1">
          <a:spLocks noChangeArrowheads="1"/>
        </xdr:cNvSpPr>
      </xdr:nvSpPr>
      <xdr:spPr bwMode="auto">
        <a:xfrm>
          <a:off x="6103257"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52233</xdr:rowOff>
    </xdr:to>
    <xdr:sp macro="" textlink="">
      <xdr:nvSpPr>
        <xdr:cNvPr id="303" name="Text Box 2">
          <a:extLst>
            <a:ext uri="{FF2B5EF4-FFF2-40B4-BE49-F238E27FC236}">
              <a16:creationId xmlns:a16="http://schemas.microsoft.com/office/drawing/2014/main" id="{3715005A-4C8F-4875-9536-BB8343079335}"/>
            </a:ext>
          </a:extLst>
        </xdr:cNvPr>
        <xdr:cNvSpPr txBox="1">
          <a:spLocks noChangeArrowheads="1"/>
        </xdr:cNvSpPr>
      </xdr:nvSpPr>
      <xdr:spPr bwMode="auto">
        <a:xfrm>
          <a:off x="6103257"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52233</xdr:rowOff>
    </xdr:to>
    <xdr:sp macro="" textlink="">
      <xdr:nvSpPr>
        <xdr:cNvPr id="304" name="Text Box 2">
          <a:extLst>
            <a:ext uri="{FF2B5EF4-FFF2-40B4-BE49-F238E27FC236}">
              <a16:creationId xmlns:a16="http://schemas.microsoft.com/office/drawing/2014/main" id="{16CA4DE7-6BEB-436A-A0B3-C00F7E0BAB8F}"/>
            </a:ext>
          </a:extLst>
        </xdr:cNvPr>
        <xdr:cNvSpPr txBox="1">
          <a:spLocks noChangeArrowheads="1"/>
        </xdr:cNvSpPr>
      </xdr:nvSpPr>
      <xdr:spPr bwMode="auto">
        <a:xfrm>
          <a:off x="6103257"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52233</xdr:rowOff>
    </xdr:to>
    <xdr:sp macro="" textlink="">
      <xdr:nvSpPr>
        <xdr:cNvPr id="305" name="Text Box 2">
          <a:extLst>
            <a:ext uri="{FF2B5EF4-FFF2-40B4-BE49-F238E27FC236}">
              <a16:creationId xmlns:a16="http://schemas.microsoft.com/office/drawing/2014/main" id="{EEA06D3B-CC7C-4ADF-8D66-57B78DFF3A67}"/>
            </a:ext>
          </a:extLst>
        </xdr:cNvPr>
        <xdr:cNvSpPr txBox="1">
          <a:spLocks noChangeArrowheads="1"/>
        </xdr:cNvSpPr>
      </xdr:nvSpPr>
      <xdr:spPr bwMode="auto">
        <a:xfrm>
          <a:off x="6103257"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42708</xdr:rowOff>
    </xdr:to>
    <xdr:sp macro="" textlink="">
      <xdr:nvSpPr>
        <xdr:cNvPr id="306" name="Text Box 2">
          <a:extLst>
            <a:ext uri="{FF2B5EF4-FFF2-40B4-BE49-F238E27FC236}">
              <a16:creationId xmlns:a16="http://schemas.microsoft.com/office/drawing/2014/main" id="{E9FF102A-9E84-474C-8454-AE403316E6B5}"/>
            </a:ext>
          </a:extLst>
        </xdr:cNvPr>
        <xdr:cNvSpPr txBox="1">
          <a:spLocks noChangeArrowheads="1"/>
        </xdr:cNvSpPr>
      </xdr:nvSpPr>
      <xdr:spPr bwMode="auto">
        <a:xfrm>
          <a:off x="6103257"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42708</xdr:rowOff>
    </xdr:to>
    <xdr:sp macro="" textlink="">
      <xdr:nvSpPr>
        <xdr:cNvPr id="307" name="Text Box 2">
          <a:extLst>
            <a:ext uri="{FF2B5EF4-FFF2-40B4-BE49-F238E27FC236}">
              <a16:creationId xmlns:a16="http://schemas.microsoft.com/office/drawing/2014/main" id="{0D48B0F1-A2A8-4A59-9D90-E973B74EF70C}"/>
            </a:ext>
          </a:extLst>
        </xdr:cNvPr>
        <xdr:cNvSpPr txBox="1">
          <a:spLocks noChangeArrowheads="1"/>
        </xdr:cNvSpPr>
      </xdr:nvSpPr>
      <xdr:spPr bwMode="auto">
        <a:xfrm>
          <a:off x="6103257"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308" name="Text Box 2">
          <a:extLst>
            <a:ext uri="{FF2B5EF4-FFF2-40B4-BE49-F238E27FC236}">
              <a16:creationId xmlns:a16="http://schemas.microsoft.com/office/drawing/2014/main" id="{05B5EA5B-314E-4B01-812F-1389FA8D0C54}"/>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309" name="Text Box 2">
          <a:extLst>
            <a:ext uri="{FF2B5EF4-FFF2-40B4-BE49-F238E27FC236}">
              <a16:creationId xmlns:a16="http://schemas.microsoft.com/office/drawing/2014/main" id="{2C2AA320-FBC2-4783-BF9C-9D7014FE7038}"/>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310" name="Text Box 2">
          <a:extLst>
            <a:ext uri="{FF2B5EF4-FFF2-40B4-BE49-F238E27FC236}">
              <a16:creationId xmlns:a16="http://schemas.microsoft.com/office/drawing/2014/main" id="{162B4CF4-6E0A-479E-B3EA-9FF05516332B}"/>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311" name="Text Box 2">
          <a:extLst>
            <a:ext uri="{FF2B5EF4-FFF2-40B4-BE49-F238E27FC236}">
              <a16:creationId xmlns:a16="http://schemas.microsoft.com/office/drawing/2014/main" id="{B7A3EFE6-1D65-4ACE-9EBC-1C002711C533}"/>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312" name="Text Box 2">
          <a:extLst>
            <a:ext uri="{FF2B5EF4-FFF2-40B4-BE49-F238E27FC236}">
              <a16:creationId xmlns:a16="http://schemas.microsoft.com/office/drawing/2014/main" id="{45FFA089-BF46-4112-9927-37D6929C8ADA}"/>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313" name="Text Box 2">
          <a:extLst>
            <a:ext uri="{FF2B5EF4-FFF2-40B4-BE49-F238E27FC236}">
              <a16:creationId xmlns:a16="http://schemas.microsoft.com/office/drawing/2014/main" id="{F3129041-26AD-46F1-AB38-34C385BCCFD6}"/>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314" name="Text Box 2">
          <a:extLst>
            <a:ext uri="{FF2B5EF4-FFF2-40B4-BE49-F238E27FC236}">
              <a16:creationId xmlns:a16="http://schemas.microsoft.com/office/drawing/2014/main" id="{256E8C90-40CE-4AA3-AF09-48D87C5A16D0}"/>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315" name="Text Box 2">
          <a:extLst>
            <a:ext uri="{FF2B5EF4-FFF2-40B4-BE49-F238E27FC236}">
              <a16:creationId xmlns:a16="http://schemas.microsoft.com/office/drawing/2014/main" id="{62E451A4-1509-4882-ACA7-2083CE0C57D4}"/>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316" name="Text Box 2">
          <a:extLst>
            <a:ext uri="{FF2B5EF4-FFF2-40B4-BE49-F238E27FC236}">
              <a16:creationId xmlns:a16="http://schemas.microsoft.com/office/drawing/2014/main" id="{A56BDD34-6F6C-49C0-90A9-BE8B435163B5}"/>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317" name="Text Box 2">
          <a:extLst>
            <a:ext uri="{FF2B5EF4-FFF2-40B4-BE49-F238E27FC236}">
              <a16:creationId xmlns:a16="http://schemas.microsoft.com/office/drawing/2014/main" id="{1335E0D5-2AF3-4748-8CBE-122B9A3D0B34}"/>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318" name="Text Box 2">
          <a:extLst>
            <a:ext uri="{FF2B5EF4-FFF2-40B4-BE49-F238E27FC236}">
              <a16:creationId xmlns:a16="http://schemas.microsoft.com/office/drawing/2014/main" id="{0C4ABA1F-3C78-4468-A671-29A7A2F4BF41}"/>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319" name="Text Box 2">
          <a:extLst>
            <a:ext uri="{FF2B5EF4-FFF2-40B4-BE49-F238E27FC236}">
              <a16:creationId xmlns:a16="http://schemas.microsoft.com/office/drawing/2014/main" id="{EEC0D69A-E26C-41E3-B1C6-9422E9081738}"/>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320" name="Text Box 2">
          <a:extLst>
            <a:ext uri="{FF2B5EF4-FFF2-40B4-BE49-F238E27FC236}">
              <a16:creationId xmlns:a16="http://schemas.microsoft.com/office/drawing/2014/main" id="{048EDF53-9110-4D9A-9BD0-1B8E31081B93}"/>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321" name="Text Box 2">
          <a:extLst>
            <a:ext uri="{FF2B5EF4-FFF2-40B4-BE49-F238E27FC236}">
              <a16:creationId xmlns:a16="http://schemas.microsoft.com/office/drawing/2014/main" id="{828D4167-48BF-4874-9494-0D0EB76559A1}"/>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322" name="Text Box 2">
          <a:extLst>
            <a:ext uri="{FF2B5EF4-FFF2-40B4-BE49-F238E27FC236}">
              <a16:creationId xmlns:a16="http://schemas.microsoft.com/office/drawing/2014/main" id="{15269A02-2421-412F-BC45-896D0CC6F305}"/>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323" name="Text Box 2">
          <a:extLst>
            <a:ext uri="{FF2B5EF4-FFF2-40B4-BE49-F238E27FC236}">
              <a16:creationId xmlns:a16="http://schemas.microsoft.com/office/drawing/2014/main" id="{02882EB5-2FE7-44D8-B849-986AA4EB7531}"/>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324" name="Text Box 2">
          <a:extLst>
            <a:ext uri="{FF2B5EF4-FFF2-40B4-BE49-F238E27FC236}">
              <a16:creationId xmlns:a16="http://schemas.microsoft.com/office/drawing/2014/main" id="{E456CFB8-597E-4930-95F4-217EF9F411E8}"/>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325" name="Text Box 2">
          <a:extLst>
            <a:ext uri="{FF2B5EF4-FFF2-40B4-BE49-F238E27FC236}">
              <a16:creationId xmlns:a16="http://schemas.microsoft.com/office/drawing/2014/main" id="{ECD056CB-6F29-4909-8010-C24F4181CBAD}"/>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326" name="Text Box 2">
          <a:extLst>
            <a:ext uri="{FF2B5EF4-FFF2-40B4-BE49-F238E27FC236}">
              <a16:creationId xmlns:a16="http://schemas.microsoft.com/office/drawing/2014/main" id="{FC6266D7-545B-4950-9141-758B4B12E775}"/>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327" name="Text Box 2">
          <a:extLst>
            <a:ext uri="{FF2B5EF4-FFF2-40B4-BE49-F238E27FC236}">
              <a16:creationId xmlns:a16="http://schemas.microsoft.com/office/drawing/2014/main" id="{37D24A9B-F5A8-4E76-8AF6-B9267D3E46B0}"/>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328" name="Text Box 2">
          <a:extLst>
            <a:ext uri="{FF2B5EF4-FFF2-40B4-BE49-F238E27FC236}">
              <a16:creationId xmlns:a16="http://schemas.microsoft.com/office/drawing/2014/main" id="{EE058872-DEE6-4D26-A6F1-DDA539463B15}"/>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329" name="Text Box 2">
          <a:extLst>
            <a:ext uri="{FF2B5EF4-FFF2-40B4-BE49-F238E27FC236}">
              <a16:creationId xmlns:a16="http://schemas.microsoft.com/office/drawing/2014/main" id="{559868C9-1255-43C4-9F72-E47B9F30E997}"/>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330" name="Text Box 2">
          <a:extLst>
            <a:ext uri="{FF2B5EF4-FFF2-40B4-BE49-F238E27FC236}">
              <a16:creationId xmlns:a16="http://schemas.microsoft.com/office/drawing/2014/main" id="{CDE55D4A-D38D-45E6-B7D5-FBD5BF5F0DA9}"/>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331" name="Text Box 2">
          <a:extLst>
            <a:ext uri="{FF2B5EF4-FFF2-40B4-BE49-F238E27FC236}">
              <a16:creationId xmlns:a16="http://schemas.microsoft.com/office/drawing/2014/main" id="{379C5B14-7E10-40FA-AA2F-3F3E9F2DD80A}"/>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332" name="Text Box 2">
          <a:extLst>
            <a:ext uri="{FF2B5EF4-FFF2-40B4-BE49-F238E27FC236}">
              <a16:creationId xmlns:a16="http://schemas.microsoft.com/office/drawing/2014/main" id="{510AA3B5-B918-4170-AC9A-3A58E7961229}"/>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333" name="Text Box 2">
          <a:extLst>
            <a:ext uri="{FF2B5EF4-FFF2-40B4-BE49-F238E27FC236}">
              <a16:creationId xmlns:a16="http://schemas.microsoft.com/office/drawing/2014/main" id="{B219B0BC-1FE1-4E0A-B916-EA1D86F35E37}"/>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334" name="Text Box 2">
          <a:extLst>
            <a:ext uri="{FF2B5EF4-FFF2-40B4-BE49-F238E27FC236}">
              <a16:creationId xmlns:a16="http://schemas.microsoft.com/office/drawing/2014/main" id="{8FAD4FB4-3AA6-4277-90A4-725DD7611A95}"/>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335" name="Text Box 2">
          <a:extLst>
            <a:ext uri="{FF2B5EF4-FFF2-40B4-BE49-F238E27FC236}">
              <a16:creationId xmlns:a16="http://schemas.microsoft.com/office/drawing/2014/main" id="{09A6F643-5F2A-44AD-B478-7364239E9652}"/>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336" name="Text Box 2">
          <a:extLst>
            <a:ext uri="{FF2B5EF4-FFF2-40B4-BE49-F238E27FC236}">
              <a16:creationId xmlns:a16="http://schemas.microsoft.com/office/drawing/2014/main" id="{919F843B-F250-4DAD-ACF5-620EA40C48E5}"/>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337" name="Text Box 2">
          <a:extLst>
            <a:ext uri="{FF2B5EF4-FFF2-40B4-BE49-F238E27FC236}">
              <a16:creationId xmlns:a16="http://schemas.microsoft.com/office/drawing/2014/main" id="{B4CD96BD-B4B3-4795-BD34-8F5B3341B17C}"/>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338" name="Text Box 2">
          <a:extLst>
            <a:ext uri="{FF2B5EF4-FFF2-40B4-BE49-F238E27FC236}">
              <a16:creationId xmlns:a16="http://schemas.microsoft.com/office/drawing/2014/main" id="{95325CD0-FDB0-4965-A54D-C433E11B7B51}"/>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339" name="Text Box 2">
          <a:extLst>
            <a:ext uri="{FF2B5EF4-FFF2-40B4-BE49-F238E27FC236}">
              <a16:creationId xmlns:a16="http://schemas.microsoft.com/office/drawing/2014/main" id="{8A60C7BD-7D9E-4F9B-A684-EFD7BEA139F5}"/>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340" name="Text Box 2">
          <a:extLst>
            <a:ext uri="{FF2B5EF4-FFF2-40B4-BE49-F238E27FC236}">
              <a16:creationId xmlns:a16="http://schemas.microsoft.com/office/drawing/2014/main" id="{6B82559E-C685-4EF3-A025-A7629402154E}"/>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341" name="Text Box 2">
          <a:extLst>
            <a:ext uri="{FF2B5EF4-FFF2-40B4-BE49-F238E27FC236}">
              <a16:creationId xmlns:a16="http://schemas.microsoft.com/office/drawing/2014/main" id="{D9D8B252-2E79-41A8-9534-DCF48FE07116}"/>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342" name="Text Box 2">
          <a:extLst>
            <a:ext uri="{FF2B5EF4-FFF2-40B4-BE49-F238E27FC236}">
              <a16:creationId xmlns:a16="http://schemas.microsoft.com/office/drawing/2014/main" id="{F997DB9C-E76E-45DB-B853-19E5AF3F17CD}"/>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343" name="Text Box 2">
          <a:extLst>
            <a:ext uri="{FF2B5EF4-FFF2-40B4-BE49-F238E27FC236}">
              <a16:creationId xmlns:a16="http://schemas.microsoft.com/office/drawing/2014/main" id="{EE04787E-1D07-4BF8-923C-FB08C0E19040}"/>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344" name="Text Box 2">
          <a:extLst>
            <a:ext uri="{FF2B5EF4-FFF2-40B4-BE49-F238E27FC236}">
              <a16:creationId xmlns:a16="http://schemas.microsoft.com/office/drawing/2014/main" id="{DBC20EA7-7A43-450D-8A70-E1043E3F2C65}"/>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345" name="Text Box 2">
          <a:extLst>
            <a:ext uri="{FF2B5EF4-FFF2-40B4-BE49-F238E27FC236}">
              <a16:creationId xmlns:a16="http://schemas.microsoft.com/office/drawing/2014/main" id="{74D79B7D-A991-461F-9AB5-1502E4997415}"/>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346" name="Text Box 2">
          <a:extLst>
            <a:ext uri="{FF2B5EF4-FFF2-40B4-BE49-F238E27FC236}">
              <a16:creationId xmlns:a16="http://schemas.microsoft.com/office/drawing/2014/main" id="{F4DB1592-D76D-46C8-A64B-D56FD009019E}"/>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347" name="Text Box 2">
          <a:extLst>
            <a:ext uri="{FF2B5EF4-FFF2-40B4-BE49-F238E27FC236}">
              <a16:creationId xmlns:a16="http://schemas.microsoft.com/office/drawing/2014/main" id="{B85E4F21-CA35-4704-A90E-FE77C84D1AB1}"/>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348" name="Text Box 2">
          <a:extLst>
            <a:ext uri="{FF2B5EF4-FFF2-40B4-BE49-F238E27FC236}">
              <a16:creationId xmlns:a16="http://schemas.microsoft.com/office/drawing/2014/main" id="{6E31AAAA-80C5-4374-B61D-DC5B712A39C5}"/>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349" name="Text Box 2">
          <a:extLst>
            <a:ext uri="{FF2B5EF4-FFF2-40B4-BE49-F238E27FC236}">
              <a16:creationId xmlns:a16="http://schemas.microsoft.com/office/drawing/2014/main" id="{49535D44-C985-4CA0-AB37-71FDD925D6C1}"/>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350" name="Text Box 2">
          <a:extLst>
            <a:ext uri="{FF2B5EF4-FFF2-40B4-BE49-F238E27FC236}">
              <a16:creationId xmlns:a16="http://schemas.microsoft.com/office/drawing/2014/main" id="{7265798C-5B06-4876-8DFD-53A3E79B6A72}"/>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351" name="Text Box 2">
          <a:extLst>
            <a:ext uri="{FF2B5EF4-FFF2-40B4-BE49-F238E27FC236}">
              <a16:creationId xmlns:a16="http://schemas.microsoft.com/office/drawing/2014/main" id="{9DDBC6B5-F433-4390-A1E5-585197E56283}"/>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352" name="Text Box 2">
          <a:extLst>
            <a:ext uri="{FF2B5EF4-FFF2-40B4-BE49-F238E27FC236}">
              <a16:creationId xmlns:a16="http://schemas.microsoft.com/office/drawing/2014/main" id="{5121AFE9-A2FD-466F-981C-50DBC668D120}"/>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353" name="Text Box 2">
          <a:extLst>
            <a:ext uri="{FF2B5EF4-FFF2-40B4-BE49-F238E27FC236}">
              <a16:creationId xmlns:a16="http://schemas.microsoft.com/office/drawing/2014/main" id="{75A39B45-078F-4280-B098-51647B691945}"/>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354" name="Text Box 2">
          <a:extLst>
            <a:ext uri="{FF2B5EF4-FFF2-40B4-BE49-F238E27FC236}">
              <a16:creationId xmlns:a16="http://schemas.microsoft.com/office/drawing/2014/main" id="{26FF9415-27FC-401E-80D8-3CAD628CEEAA}"/>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355" name="Text Box 2">
          <a:extLst>
            <a:ext uri="{FF2B5EF4-FFF2-40B4-BE49-F238E27FC236}">
              <a16:creationId xmlns:a16="http://schemas.microsoft.com/office/drawing/2014/main" id="{07A6DD1F-4CB6-40CF-9208-B60880FDD7F4}"/>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356" name="Text Box 2">
          <a:extLst>
            <a:ext uri="{FF2B5EF4-FFF2-40B4-BE49-F238E27FC236}">
              <a16:creationId xmlns:a16="http://schemas.microsoft.com/office/drawing/2014/main" id="{8D0B382D-4F21-460C-A05D-5B2E62AA3DC4}"/>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357" name="Text Box 2">
          <a:extLst>
            <a:ext uri="{FF2B5EF4-FFF2-40B4-BE49-F238E27FC236}">
              <a16:creationId xmlns:a16="http://schemas.microsoft.com/office/drawing/2014/main" id="{7E3F2D7A-ACE4-45A1-8116-616741BD0E04}"/>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358" name="Text Box 2">
          <a:extLst>
            <a:ext uri="{FF2B5EF4-FFF2-40B4-BE49-F238E27FC236}">
              <a16:creationId xmlns:a16="http://schemas.microsoft.com/office/drawing/2014/main" id="{DBA613B7-A294-42F4-93D8-217D16B6F75E}"/>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359" name="Text Box 2">
          <a:extLst>
            <a:ext uri="{FF2B5EF4-FFF2-40B4-BE49-F238E27FC236}">
              <a16:creationId xmlns:a16="http://schemas.microsoft.com/office/drawing/2014/main" id="{1B78EF22-62EA-43D2-8326-6DF1AC5B2189}"/>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360" name="Text Box 2">
          <a:extLst>
            <a:ext uri="{FF2B5EF4-FFF2-40B4-BE49-F238E27FC236}">
              <a16:creationId xmlns:a16="http://schemas.microsoft.com/office/drawing/2014/main" id="{CC311709-A5C0-4DFD-A36C-7DCDBF67B50C}"/>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361" name="Text Box 2">
          <a:extLst>
            <a:ext uri="{FF2B5EF4-FFF2-40B4-BE49-F238E27FC236}">
              <a16:creationId xmlns:a16="http://schemas.microsoft.com/office/drawing/2014/main" id="{BD91670A-B0F6-4CA9-B795-2AEE3472EA98}"/>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362" name="Text Box 2">
          <a:extLst>
            <a:ext uri="{FF2B5EF4-FFF2-40B4-BE49-F238E27FC236}">
              <a16:creationId xmlns:a16="http://schemas.microsoft.com/office/drawing/2014/main" id="{F34DC34E-E148-4D72-909A-D8CCC00F8B0A}"/>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363" name="Text Box 2">
          <a:extLst>
            <a:ext uri="{FF2B5EF4-FFF2-40B4-BE49-F238E27FC236}">
              <a16:creationId xmlns:a16="http://schemas.microsoft.com/office/drawing/2014/main" id="{FB3A80B4-3613-4D14-ACB9-F1ECCD546DE6}"/>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364" name="Text Box 2">
          <a:extLst>
            <a:ext uri="{FF2B5EF4-FFF2-40B4-BE49-F238E27FC236}">
              <a16:creationId xmlns:a16="http://schemas.microsoft.com/office/drawing/2014/main" id="{AC1C4300-8F6F-4A70-821E-378CBB7E1CCF}"/>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365" name="Text Box 2">
          <a:extLst>
            <a:ext uri="{FF2B5EF4-FFF2-40B4-BE49-F238E27FC236}">
              <a16:creationId xmlns:a16="http://schemas.microsoft.com/office/drawing/2014/main" id="{D19C8200-2CB7-4390-86A0-DD34DA450044}"/>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366" name="Text Box 2">
          <a:extLst>
            <a:ext uri="{FF2B5EF4-FFF2-40B4-BE49-F238E27FC236}">
              <a16:creationId xmlns:a16="http://schemas.microsoft.com/office/drawing/2014/main" id="{25F43420-9108-44C4-BB81-5065453D352C}"/>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367" name="Text Box 2">
          <a:extLst>
            <a:ext uri="{FF2B5EF4-FFF2-40B4-BE49-F238E27FC236}">
              <a16:creationId xmlns:a16="http://schemas.microsoft.com/office/drawing/2014/main" id="{B7D9A0E0-7F8A-424C-8E21-A0392FE3F0E0}"/>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368" name="Text Box 2">
          <a:extLst>
            <a:ext uri="{FF2B5EF4-FFF2-40B4-BE49-F238E27FC236}">
              <a16:creationId xmlns:a16="http://schemas.microsoft.com/office/drawing/2014/main" id="{126E7337-BF39-4E75-8FCE-65DBB19F9D46}"/>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369" name="Text Box 2">
          <a:extLst>
            <a:ext uri="{FF2B5EF4-FFF2-40B4-BE49-F238E27FC236}">
              <a16:creationId xmlns:a16="http://schemas.microsoft.com/office/drawing/2014/main" id="{11F81664-BBD0-4A19-9F98-9C045ABE3F1F}"/>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370" name="Text Box 2">
          <a:extLst>
            <a:ext uri="{FF2B5EF4-FFF2-40B4-BE49-F238E27FC236}">
              <a16:creationId xmlns:a16="http://schemas.microsoft.com/office/drawing/2014/main" id="{167CDD0B-8318-49D1-893B-88F5A6A58A39}"/>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371" name="Text Box 2">
          <a:extLst>
            <a:ext uri="{FF2B5EF4-FFF2-40B4-BE49-F238E27FC236}">
              <a16:creationId xmlns:a16="http://schemas.microsoft.com/office/drawing/2014/main" id="{7C5361E1-A835-4E00-ADCC-C3428C0F2201}"/>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72" name="Text Box 2">
          <a:extLst>
            <a:ext uri="{FF2B5EF4-FFF2-40B4-BE49-F238E27FC236}">
              <a16:creationId xmlns:a16="http://schemas.microsoft.com/office/drawing/2014/main" id="{38059A09-7005-4320-8A39-235B3C31DE39}"/>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57153</xdr:rowOff>
    </xdr:to>
    <xdr:sp macro="" textlink="">
      <xdr:nvSpPr>
        <xdr:cNvPr id="373" name="Text Box 2">
          <a:extLst>
            <a:ext uri="{FF2B5EF4-FFF2-40B4-BE49-F238E27FC236}">
              <a16:creationId xmlns:a16="http://schemas.microsoft.com/office/drawing/2014/main" id="{F18D9244-59F5-432E-9AA6-E1AC9115C03B}"/>
            </a:ext>
          </a:extLst>
        </xdr:cNvPr>
        <xdr:cNvSpPr txBox="1">
          <a:spLocks noChangeArrowheads="1"/>
        </xdr:cNvSpPr>
      </xdr:nvSpPr>
      <xdr:spPr bwMode="auto">
        <a:xfrm>
          <a:off x="7282543" y="1836964"/>
          <a:ext cx="76200" cy="2159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74" name="Text Box 2">
          <a:extLst>
            <a:ext uri="{FF2B5EF4-FFF2-40B4-BE49-F238E27FC236}">
              <a16:creationId xmlns:a16="http://schemas.microsoft.com/office/drawing/2014/main" id="{FC22F357-73B5-403A-84E0-AEDB04306489}"/>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57153</xdr:rowOff>
    </xdr:to>
    <xdr:sp macro="" textlink="">
      <xdr:nvSpPr>
        <xdr:cNvPr id="375" name="Text Box 2">
          <a:extLst>
            <a:ext uri="{FF2B5EF4-FFF2-40B4-BE49-F238E27FC236}">
              <a16:creationId xmlns:a16="http://schemas.microsoft.com/office/drawing/2014/main" id="{11D85835-4D87-4AF1-9267-76FB822253B3}"/>
            </a:ext>
          </a:extLst>
        </xdr:cNvPr>
        <xdr:cNvSpPr txBox="1">
          <a:spLocks noChangeArrowheads="1"/>
        </xdr:cNvSpPr>
      </xdr:nvSpPr>
      <xdr:spPr bwMode="auto">
        <a:xfrm>
          <a:off x="7282543" y="1836964"/>
          <a:ext cx="76200" cy="2159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28578</xdr:rowOff>
    </xdr:to>
    <xdr:sp macro="" textlink="">
      <xdr:nvSpPr>
        <xdr:cNvPr id="376" name="Text Box 2">
          <a:extLst>
            <a:ext uri="{FF2B5EF4-FFF2-40B4-BE49-F238E27FC236}">
              <a16:creationId xmlns:a16="http://schemas.microsoft.com/office/drawing/2014/main" id="{EAA9302B-EAB9-462A-ADF7-295D9D9ACBB2}"/>
            </a:ext>
          </a:extLst>
        </xdr:cNvPr>
        <xdr:cNvSpPr txBox="1">
          <a:spLocks noChangeArrowheads="1"/>
        </xdr:cNvSpPr>
      </xdr:nvSpPr>
      <xdr:spPr bwMode="auto">
        <a:xfrm>
          <a:off x="7282543" y="1836964"/>
          <a:ext cx="76200" cy="187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28578</xdr:rowOff>
    </xdr:to>
    <xdr:sp macro="" textlink="">
      <xdr:nvSpPr>
        <xdr:cNvPr id="377" name="Text Box 2">
          <a:extLst>
            <a:ext uri="{FF2B5EF4-FFF2-40B4-BE49-F238E27FC236}">
              <a16:creationId xmlns:a16="http://schemas.microsoft.com/office/drawing/2014/main" id="{4C7110F1-6E22-42A6-9F3D-3711138221DC}"/>
            </a:ext>
          </a:extLst>
        </xdr:cNvPr>
        <xdr:cNvSpPr txBox="1">
          <a:spLocks noChangeArrowheads="1"/>
        </xdr:cNvSpPr>
      </xdr:nvSpPr>
      <xdr:spPr bwMode="auto">
        <a:xfrm>
          <a:off x="7282543" y="1836964"/>
          <a:ext cx="76200" cy="187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28578</xdr:rowOff>
    </xdr:to>
    <xdr:sp macro="" textlink="">
      <xdr:nvSpPr>
        <xdr:cNvPr id="378" name="Text Box 2">
          <a:extLst>
            <a:ext uri="{FF2B5EF4-FFF2-40B4-BE49-F238E27FC236}">
              <a16:creationId xmlns:a16="http://schemas.microsoft.com/office/drawing/2014/main" id="{8AA4F7D0-6A60-4D04-ACF0-6F975B7BB5A3}"/>
            </a:ext>
          </a:extLst>
        </xdr:cNvPr>
        <xdr:cNvSpPr txBox="1">
          <a:spLocks noChangeArrowheads="1"/>
        </xdr:cNvSpPr>
      </xdr:nvSpPr>
      <xdr:spPr bwMode="auto">
        <a:xfrm>
          <a:off x="7282543" y="1836964"/>
          <a:ext cx="76200" cy="187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66678</xdr:rowOff>
    </xdr:to>
    <xdr:sp macro="" textlink="">
      <xdr:nvSpPr>
        <xdr:cNvPr id="379" name="Text Box 2">
          <a:extLst>
            <a:ext uri="{FF2B5EF4-FFF2-40B4-BE49-F238E27FC236}">
              <a16:creationId xmlns:a16="http://schemas.microsoft.com/office/drawing/2014/main" id="{2B66F310-A37C-4C81-992F-22C406C78C99}"/>
            </a:ext>
          </a:extLst>
        </xdr:cNvPr>
        <xdr:cNvSpPr txBox="1">
          <a:spLocks noChangeArrowheads="1"/>
        </xdr:cNvSpPr>
      </xdr:nvSpPr>
      <xdr:spPr bwMode="auto">
        <a:xfrm>
          <a:off x="7282543" y="1836964"/>
          <a:ext cx="76200" cy="225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66678</xdr:rowOff>
    </xdr:to>
    <xdr:sp macro="" textlink="">
      <xdr:nvSpPr>
        <xdr:cNvPr id="380" name="Text Box 2">
          <a:extLst>
            <a:ext uri="{FF2B5EF4-FFF2-40B4-BE49-F238E27FC236}">
              <a16:creationId xmlns:a16="http://schemas.microsoft.com/office/drawing/2014/main" id="{665E12E7-A984-4266-A847-52E07ECFF8DA}"/>
            </a:ext>
          </a:extLst>
        </xdr:cNvPr>
        <xdr:cNvSpPr txBox="1">
          <a:spLocks noChangeArrowheads="1"/>
        </xdr:cNvSpPr>
      </xdr:nvSpPr>
      <xdr:spPr bwMode="auto">
        <a:xfrm>
          <a:off x="7282543" y="1836964"/>
          <a:ext cx="76200" cy="225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28578</xdr:rowOff>
    </xdr:to>
    <xdr:sp macro="" textlink="">
      <xdr:nvSpPr>
        <xdr:cNvPr id="381" name="Text Box 2">
          <a:extLst>
            <a:ext uri="{FF2B5EF4-FFF2-40B4-BE49-F238E27FC236}">
              <a16:creationId xmlns:a16="http://schemas.microsoft.com/office/drawing/2014/main" id="{A6967896-5927-40D0-A408-2247E4DAAF00}"/>
            </a:ext>
          </a:extLst>
        </xdr:cNvPr>
        <xdr:cNvSpPr txBox="1">
          <a:spLocks noChangeArrowheads="1"/>
        </xdr:cNvSpPr>
      </xdr:nvSpPr>
      <xdr:spPr bwMode="auto">
        <a:xfrm>
          <a:off x="7282543" y="1836964"/>
          <a:ext cx="76200" cy="187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28578</xdr:rowOff>
    </xdr:to>
    <xdr:sp macro="" textlink="">
      <xdr:nvSpPr>
        <xdr:cNvPr id="382" name="Text Box 2">
          <a:extLst>
            <a:ext uri="{FF2B5EF4-FFF2-40B4-BE49-F238E27FC236}">
              <a16:creationId xmlns:a16="http://schemas.microsoft.com/office/drawing/2014/main" id="{1DB5E269-EF4D-47D2-B203-F033EC244773}"/>
            </a:ext>
          </a:extLst>
        </xdr:cNvPr>
        <xdr:cNvSpPr txBox="1">
          <a:spLocks noChangeArrowheads="1"/>
        </xdr:cNvSpPr>
      </xdr:nvSpPr>
      <xdr:spPr bwMode="auto">
        <a:xfrm>
          <a:off x="7282543" y="1836964"/>
          <a:ext cx="76200" cy="187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28578</xdr:rowOff>
    </xdr:to>
    <xdr:sp macro="" textlink="">
      <xdr:nvSpPr>
        <xdr:cNvPr id="383" name="Text Box 2">
          <a:extLst>
            <a:ext uri="{FF2B5EF4-FFF2-40B4-BE49-F238E27FC236}">
              <a16:creationId xmlns:a16="http://schemas.microsoft.com/office/drawing/2014/main" id="{A922C5F7-13EF-4CAA-9D56-4E40CB3AA504}"/>
            </a:ext>
          </a:extLst>
        </xdr:cNvPr>
        <xdr:cNvSpPr txBox="1">
          <a:spLocks noChangeArrowheads="1"/>
        </xdr:cNvSpPr>
      </xdr:nvSpPr>
      <xdr:spPr bwMode="auto">
        <a:xfrm>
          <a:off x="7282543" y="1836964"/>
          <a:ext cx="76200" cy="187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84" name="Text Box 2">
          <a:extLst>
            <a:ext uri="{FF2B5EF4-FFF2-40B4-BE49-F238E27FC236}">
              <a16:creationId xmlns:a16="http://schemas.microsoft.com/office/drawing/2014/main" id="{A432954A-5BDD-4A0B-BBAF-C51BCB10E9F7}"/>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85" name="Text Box 2">
          <a:extLst>
            <a:ext uri="{FF2B5EF4-FFF2-40B4-BE49-F238E27FC236}">
              <a16:creationId xmlns:a16="http://schemas.microsoft.com/office/drawing/2014/main" id="{BBA5D59B-FA24-44ED-A207-01A7DCDFC301}"/>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86" name="Text Box 2">
          <a:extLst>
            <a:ext uri="{FF2B5EF4-FFF2-40B4-BE49-F238E27FC236}">
              <a16:creationId xmlns:a16="http://schemas.microsoft.com/office/drawing/2014/main" id="{D4425C44-5440-4407-A054-25E46CDEB642}"/>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87" name="Text Box 2">
          <a:extLst>
            <a:ext uri="{FF2B5EF4-FFF2-40B4-BE49-F238E27FC236}">
              <a16:creationId xmlns:a16="http://schemas.microsoft.com/office/drawing/2014/main" id="{0A89D9AF-2466-4E78-9069-B2B624AA10DC}"/>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88" name="Text Box 2">
          <a:extLst>
            <a:ext uri="{FF2B5EF4-FFF2-40B4-BE49-F238E27FC236}">
              <a16:creationId xmlns:a16="http://schemas.microsoft.com/office/drawing/2014/main" id="{ED662FAD-77D1-48F3-B405-C28467B3FE44}"/>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89" name="Text Box 2">
          <a:extLst>
            <a:ext uri="{FF2B5EF4-FFF2-40B4-BE49-F238E27FC236}">
              <a16:creationId xmlns:a16="http://schemas.microsoft.com/office/drawing/2014/main" id="{C4DBBBA9-DF91-448E-A19E-901BD521768B}"/>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90" name="Text Box 2">
          <a:extLst>
            <a:ext uri="{FF2B5EF4-FFF2-40B4-BE49-F238E27FC236}">
              <a16:creationId xmlns:a16="http://schemas.microsoft.com/office/drawing/2014/main" id="{26CEB854-BB34-4245-BEA7-1124C660C1F0}"/>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91" name="Text Box 2">
          <a:extLst>
            <a:ext uri="{FF2B5EF4-FFF2-40B4-BE49-F238E27FC236}">
              <a16:creationId xmlns:a16="http://schemas.microsoft.com/office/drawing/2014/main" id="{F93E7299-F451-4CC5-A342-84A8C7A02369}"/>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92" name="Text Box 2">
          <a:extLst>
            <a:ext uri="{FF2B5EF4-FFF2-40B4-BE49-F238E27FC236}">
              <a16:creationId xmlns:a16="http://schemas.microsoft.com/office/drawing/2014/main" id="{785DA47D-F93F-4422-9EB5-A4505D128B56}"/>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93" name="Text Box 2">
          <a:extLst>
            <a:ext uri="{FF2B5EF4-FFF2-40B4-BE49-F238E27FC236}">
              <a16:creationId xmlns:a16="http://schemas.microsoft.com/office/drawing/2014/main" id="{07C39DCC-4581-4993-839F-BA883A91E149}"/>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94" name="Text Box 2">
          <a:extLst>
            <a:ext uri="{FF2B5EF4-FFF2-40B4-BE49-F238E27FC236}">
              <a16:creationId xmlns:a16="http://schemas.microsoft.com/office/drawing/2014/main" id="{D14B2325-6138-4660-B05F-CDC56E5B3861}"/>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95" name="Text Box 2">
          <a:extLst>
            <a:ext uri="{FF2B5EF4-FFF2-40B4-BE49-F238E27FC236}">
              <a16:creationId xmlns:a16="http://schemas.microsoft.com/office/drawing/2014/main" id="{96FF147A-D3AE-4233-B663-7315DB912325}"/>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396" name="Text Box 2">
          <a:extLst>
            <a:ext uri="{FF2B5EF4-FFF2-40B4-BE49-F238E27FC236}">
              <a16:creationId xmlns:a16="http://schemas.microsoft.com/office/drawing/2014/main" id="{29B1C5E9-98F5-467A-9944-E3E1854518A3}"/>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397" name="Text Box 2">
          <a:extLst>
            <a:ext uri="{FF2B5EF4-FFF2-40B4-BE49-F238E27FC236}">
              <a16:creationId xmlns:a16="http://schemas.microsoft.com/office/drawing/2014/main" id="{A049E4A4-2DA4-4550-92CB-B75490C84E12}"/>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87542</xdr:rowOff>
    </xdr:to>
    <xdr:sp macro="" textlink="">
      <xdr:nvSpPr>
        <xdr:cNvPr id="398" name="Text Box 2">
          <a:extLst>
            <a:ext uri="{FF2B5EF4-FFF2-40B4-BE49-F238E27FC236}">
              <a16:creationId xmlns:a16="http://schemas.microsoft.com/office/drawing/2014/main" id="{5C34730F-348D-4040-86E4-FF88D64D72CA}"/>
            </a:ext>
          </a:extLst>
        </xdr:cNvPr>
        <xdr:cNvSpPr txBox="1">
          <a:spLocks noChangeArrowheads="1"/>
        </xdr:cNvSpPr>
      </xdr:nvSpPr>
      <xdr:spPr bwMode="auto">
        <a:xfrm>
          <a:off x="7282543" y="1836964"/>
          <a:ext cx="76200" cy="246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399" name="Text Box 2">
          <a:extLst>
            <a:ext uri="{FF2B5EF4-FFF2-40B4-BE49-F238E27FC236}">
              <a16:creationId xmlns:a16="http://schemas.microsoft.com/office/drawing/2014/main" id="{31A9BB98-311B-46F4-A613-7345DFBD147C}"/>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87542</xdr:rowOff>
    </xdr:to>
    <xdr:sp macro="" textlink="">
      <xdr:nvSpPr>
        <xdr:cNvPr id="400" name="Text Box 2">
          <a:extLst>
            <a:ext uri="{FF2B5EF4-FFF2-40B4-BE49-F238E27FC236}">
              <a16:creationId xmlns:a16="http://schemas.microsoft.com/office/drawing/2014/main" id="{DC6FED6E-56E2-41BE-81BA-A13F47960FB3}"/>
            </a:ext>
          </a:extLst>
        </xdr:cNvPr>
        <xdr:cNvSpPr txBox="1">
          <a:spLocks noChangeArrowheads="1"/>
        </xdr:cNvSpPr>
      </xdr:nvSpPr>
      <xdr:spPr bwMode="auto">
        <a:xfrm>
          <a:off x="7282543" y="1836964"/>
          <a:ext cx="76200" cy="246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401" name="Text Box 2">
          <a:extLst>
            <a:ext uri="{FF2B5EF4-FFF2-40B4-BE49-F238E27FC236}">
              <a16:creationId xmlns:a16="http://schemas.microsoft.com/office/drawing/2014/main" id="{DBBECBBD-2D56-4ADD-8356-B69979F5A672}"/>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87542</xdr:rowOff>
    </xdr:to>
    <xdr:sp macro="" textlink="">
      <xdr:nvSpPr>
        <xdr:cNvPr id="402" name="Text Box 2">
          <a:extLst>
            <a:ext uri="{FF2B5EF4-FFF2-40B4-BE49-F238E27FC236}">
              <a16:creationId xmlns:a16="http://schemas.microsoft.com/office/drawing/2014/main" id="{1C7C1764-73F5-4D1B-A5F5-00C6ECBCD27F}"/>
            </a:ext>
          </a:extLst>
        </xdr:cNvPr>
        <xdr:cNvSpPr txBox="1">
          <a:spLocks noChangeArrowheads="1"/>
        </xdr:cNvSpPr>
      </xdr:nvSpPr>
      <xdr:spPr bwMode="auto">
        <a:xfrm>
          <a:off x="7282543" y="1836964"/>
          <a:ext cx="76200" cy="246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403" name="Text Box 2">
          <a:extLst>
            <a:ext uri="{FF2B5EF4-FFF2-40B4-BE49-F238E27FC236}">
              <a16:creationId xmlns:a16="http://schemas.microsoft.com/office/drawing/2014/main" id="{6D9BCB25-80BF-4B47-9707-6DDE9B90CD3E}"/>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404" name="Text Box 2">
          <a:extLst>
            <a:ext uri="{FF2B5EF4-FFF2-40B4-BE49-F238E27FC236}">
              <a16:creationId xmlns:a16="http://schemas.microsoft.com/office/drawing/2014/main" id="{7D481F5D-6803-4900-87EA-308CD0E893BD}"/>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405" name="Text Box 2">
          <a:extLst>
            <a:ext uri="{FF2B5EF4-FFF2-40B4-BE49-F238E27FC236}">
              <a16:creationId xmlns:a16="http://schemas.microsoft.com/office/drawing/2014/main" id="{A569BAA9-6347-4EB9-B1F7-A3BAAB0CF767}"/>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97067</xdr:rowOff>
    </xdr:to>
    <xdr:sp macro="" textlink="">
      <xdr:nvSpPr>
        <xdr:cNvPr id="406" name="Text Box 2">
          <a:extLst>
            <a:ext uri="{FF2B5EF4-FFF2-40B4-BE49-F238E27FC236}">
              <a16:creationId xmlns:a16="http://schemas.microsoft.com/office/drawing/2014/main" id="{8EEAAE31-B4BD-4903-BE58-089F1569BDD9}"/>
            </a:ext>
          </a:extLst>
        </xdr:cNvPr>
        <xdr:cNvSpPr txBox="1">
          <a:spLocks noChangeArrowheads="1"/>
        </xdr:cNvSpPr>
      </xdr:nvSpPr>
      <xdr:spPr bwMode="auto">
        <a:xfrm>
          <a:off x="7282543" y="1836964"/>
          <a:ext cx="76200" cy="2558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97067</xdr:rowOff>
    </xdr:to>
    <xdr:sp macro="" textlink="">
      <xdr:nvSpPr>
        <xdr:cNvPr id="407" name="Text Box 2">
          <a:extLst>
            <a:ext uri="{FF2B5EF4-FFF2-40B4-BE49-F238E27FC236}">
              <a16:creationId xmlns:a16="http://schemas.microsoft.com/office/drawing/2014/main" id="{6ADD95BA-73D9-481A-BA89-D768F12A5E4A}"/>
            </a:ext>
          </a:extLst>
        </xdr:cNvPr>
        <xdr:cNvSpPr txBox="1">
          <a:spLocks noChangeArrowheads="1"/>
        </xdr:cNvSpPr>
      </xdr:nvSpPr>
      <xdr:spPr bwMode="auto">
        <a:xfrm>
          <a:off x="7282543" y="1836964"/>
          <a:ext cx="76200" cy="2558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408" name="Text Box 2">
          <a:extLst>
            <a:ext uri="{FF2B5EF4-FFF2-40B4-BE49-F238E27FC236}">
              <a16:creationId xmlns:a16="http://schemas.microsoft.com/office/drawing/2014/main" id="{24EEA739-2BA6-4F93-A7A9-42C85425AB0B}"/>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409" name="Text Box 2">
          <a:extLst>
            <a:ext uri="{FF2B5EF4-FFF2-40B4-BE49-F238E27FC236}">
              <a16:creationId xmlns:a16="http://schemas.microsoft.com/office/drawing/2014/main" id="{C4D8BD89-A12B-4CF8-BB27-1A33520932DE}"/>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410" name="Text Box 2">
          <a:extLst>
            <a:ext uri="{FF2B5EF4-FFF2-40B4-BE49-F238E27FC236}">
              <a16:creationId xmlns:a16="http://schemas.microsoft.com/office/drawing/2014/main" id="{B42CF861-779B-495D-A351-955633D6E400}"/>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411" name="Text Box 2">
          <a:extLst>
            <a:ext uri="{FF2B5EF4-FFF2-40B4-BE49-F238E27FC236}">
              <a16:creationId xmlns:a16="http://schemas.microsoft.com/office/drawing/2014/main" id="{5FBE4924-1481-4013-93D0-CBF3FC77AD6A}"/>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412" name="Text Box 2">
          <a:extLst>
            <a:ext uri="{FF2B5EF4-FFF2-40B4-BE49-F238E27FC236}">
              <a16:creationId xmlns:a16="http://schemas.microsoft.com/office/drawing/2014/main" id="{26716C16-3207-4AEB-82FA-DC6827CB518F}"/>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413" name="Text Box 2">
          <a:extLst>
            <a:ext uri="{FF2B5EF4-FFF2-40B4-BE49-F238E27FC236}">
              <a16:creationId xmlns:a16="http://schemas.microsoft.com/office/drawing/2014/main" id="{4E334001-489C-427C-BEC7-72C6A30A1407}"/>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87543</xdr:rowOff>
    </xdr:to>
    <xdr:sp macro="" textlink="">
      <xdr:nvSpPr>
        <xdr:cNvPr id="414" name="Text Box 2">
          <a:extLst>
            <a:ext uri="{FF2B5EF4-FFF2-40B4-BE49-F238E27FC236}">
              <a16:creationId xmlns:a16="http://schemas.microsoft.com/office/drawing/2014/main" id="{D888FB25-00A5-4719-97B4-A158AF4E95D1}"/>
            </a:ext>
          </a:extLst>
        </xdr:cNvPr>
        <xdr:cNvSpPr txBox="1">
          <a:spLocks noChangeArrowheads="1"/>
        </xdr:cNvSpPr>
      </xdr:nvSpPr>
      <xdr:spPr bwMode="auto">
        <a:xfrm>
          <a:off x="7282543" y="1836964"/>
          <a:ext cx="76200" cy="2462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415" name="Text Box 2">
          <a:extLst>
            <a:ext uri="{FF2B5EF4-FFF2-40B4-BE49-F238E27FC236}">
              <a16:creationId xmlns:a16="http://schemas.microsoft.com/office/drawing/2014/main" id="{7D1EF57C-55D0-4F71-B13F-1CCDFEA3000A}"/>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87543</xdr:rowOff>
    </xdr:to>
    <xdr:sp macro="" textlink="">
      <xdr:nvSpPr>
        <xdr:cNvPr id="416" name="Text Box 2">
          <a:extLst>
            <a:ext uri="{FF2B5EF4-FFF2-40B4-BE49-F238E27FC236}">
              <a16:creationId xmlns:a16="http://schemas.microsoft.com/office/drawing/2014/main" id="{EAED6D1B-C5BC-4367-A576-30201F9D515E}"/>
            </a:ext>
          </a:extLst>
        </xdr:cNvPr>
        <xdr:cNvSpPr txBox="1">
          <a:spLocks noChangeArrowheads="1"/>
        </xdr:cNvSpPr>
      </xdr:nvSpPr>
      <xdr:spPr bwMode="auto">
        <a:xfrm>
          <a:off x="7282543" y="1836964"/>
          <a:ext cx="76200" cy="2462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417" name="Text Box 2">
          <a:extLst>
            <a:ext uri="{FF2B5EF4-FFF2-40B4-BE49-F238E27FC236}">
              <a16:creationId xmlns:a16="http://schemas.microsoft.com/office/drawing/2014/main" id="{3D1C78D5-5F11-4CA0-8DA6-93A4DC263874}"/>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87543</xdr:rowOff>
    </xdr:to>
    <xdr:sp macro="" textlink="">
      <xdr:nvSpPr>
        <xdr:cNvPr id="418" name="Text Box 2">
          <a:extLst>
            <a:ext uri="{FF2B5EF4-FFF2-40B4-BE49-F238E27FC236}">
              <a16:creationId xmlns:a16="http://schemas.microsoft.com/office/drawing/2014/main" id="{1BA723F2-14D4-4DBB-9D6E-163CF3B2C6E0}"/>
            </a:ext>
          </a:extLst>
        </xdr:cNvPr>
        <xdr:cNvSpPr txBox="1">
          <a:spLocks noChangeArrowheads="1"/>
        </xdr:cNvSpPr>
      </xdr:nvSpPr>
      <xdr:spPr bwMode="auto">
        <a:xfrm>
          <a:off x="7282543" y="1836964"/>
          <a:ext cx="76200" cy="2462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419" name="Text Box 2">
          <a:extLst>
            <a:ext uri="{FF2B5EF4-FFF2-40B4-BE49-F238E27FC236}">
              <a16:creationId xmlns:a16="http://schemas.microsoft.com/office/drawing/2014/main" id="{D8378C30-27BC-405B-841E-BBFA14B01240}"/>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420" name="Text Box 2">
          <a:extLst>
            <a:ext uri="{FF2B5EF4-FFF2-40B4-BE49-F238E27FC236}">
              <a16:creationId xmlns:a16="http://schemas.microsoft.com/office/drawing/2014/main" id="{325018FF-F2A0-4C58-A005-E65405A907B0}"/>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421" name="Text Box 2">
          <a:extLst>
            <a:ext uri="{FF2B5EF4-FFF2-40B4-BE49-F238E27FC236}">
              <a16:creationId xmlns:a16="http://schemas.microsoft.com/office/drawing/2014/main" id="{3311271E-E031-453D-B152-30D15C014849}"/>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97068</xdr:rowOff>
    </xdr:to>
    <xdr:sp macro="" textlink="">
      <xdr:nvSpPr>
        <xdr:cNvPr id="422" name="Text Box 2">
          <a:extLst>
            <a:ext uri="{FF2B5EF4-FFF2-40B4-BE49-F238E27FC236}">
              <a16:creationId xmlns:a16="http://schemas.microsoft.com/office/drawing/2014/main" id="{495AA65E-6469-4278-9A7A-704572340002}"/>
            </a:ext>
          </a:extLst>
        </xdr:cNvPr>
        <xdr:cNvSpPr txBox="1">
          <a:spLocks noChangeArrowheads="1"/>
        </xdr:cNvSpPr>
      </xdr:nvSpPr>
      <xdr:spPr bwMode="auto">
        <a:xfrm>
          <a:off x="7282543" y="1836964"/>
          <a:ext cx="76200" cy="25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97068</xdr:rowOff>
    </xdr:to>
    <xdr:sp macro="" textlink="">
      <xdr:nvSpPr>
        <xdr:cNvPr id="423" name="Text Box 2">
          <a:extLst>
            <a:ext uri="{FF2B5EF4-FFF2-40B4-BE49-F238E27FC236}">
              <a16:creationId xmlns:a16="http://schemas.microsoft.com/office/drawing/2014/main" id="{263E2A33-D3BF-4C27-9ED5-181B8A0B2B17}"/>
            </a:ext>
          </a:extLst>
        </xdr:cNvPr>
        <xdr:cNvSpPr txBox="1">
          <a:spLocks noChangeArrowheads="1"/>
        </xdr:cNvSpPr>
      </xdr:nvSpPr>
      <xdr:spPr bwMode="auto">
        <a:xfrm>
          <a:off x="7282543" y="1836964"/>
          <a:ext cx="76200" cy="25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424" name="Text Box 2">
          <a:extLst>
            <a:ext uri="{FF2B5EF4-FFF2-40B4-BE49-F238E27FC236}">
              <a16:creationId xmlns:a16="http://schemas.microsoft.com/office/drawing/2014/main" id="{AEE4677B-80B5-42D1-8285-52149742A320}"/>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425" name="Text Box 2">
          <a:extLst>
            <a:ext uri="{FF2B5EF4-FFF2-40B4-BE49-F238E27FC236}">
              <a16:creationId xmlns:a16="http://schemas.microsoft.com/office/drawing/2014/main" id="{E6DA9D49-D48F-4284-B7AE-4CD597BBA1A8}"/>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426" name="Text Box 2">
          <a:extLst>
            <a:ext uri="{FF2B5EF4-FFF2-40B4-BE49-F238E27FC236}">
              <a16:creationId xmlns:a16="http://schemas.microsoft.com/office/drawing/2014/main" id="{138EF2B2-957F-4813-BCFB-7892E287544E}"/>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427" name="Text Box 2">
          <a:extLst>
            <a:ext uri="{FF2B5EF4-FFF2-40B4-BE49-F238E27FC236}">
              <a16:creationId xmlns:a16="http://schemas.microsoft.com/office/drawing/2014/main" id="{FAE91E2D-B5ED-4B8C-B27A-A487B52906D7}"/>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428" name="Text Box 2">
          <a:extLst>
            <a:ext uri="{FF2B5EF4-FFF2-40B4-BE49-F238E27FC236}">
              <a16:creationId xmlns:a16="http://schemas.microsoft.com/office/drawing/2014/main" id="{B6B56383-4EBC-4151-8C06-F6A39A28A883}"/>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429" name="Text Box 2">
          <a:extLst>
            <a:ext uri="{FF2B5EF4-FFF2-40B4-BE49-F238E27FC236}">
              <a16:creationId xmlns:a16="http://schemas.microsoft.com/office/drawing/2014/main" id="{3DDCA173-570A-4BB6-AC80-5358C257076C}"/>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430" name="Text Box 2">
          <a:extLst>
            <a:ext uri="{FF2B5EF4-FFF2-40B4-BE49-F238E27FC236}">
              <a16:creationId xmlns:a16="http://schemas.microsoft.com/office/drawing/2014/main" id="{5AB354BB-49A5-40AD-B5F6-A1708803CE7F}"/>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431" name="Text Box 2">
          <a:extLst>
            <a:ext uri="{FF2B5EF4-FFF2-40B4-BE49-F238E27FC236}">
              <a16:creationId xmlns:a16="http://schemas.microsoft.com/office/drawing/2014/main" id="{E6192C1C-F29B-43DF-A93C-A112C8141A38}"/>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432" name="Text Box 2">
          <a:extLst>
            <a:ext uri="{FF2B5EF4-FFF2-40B4-BE49-F238E27FC236}">
              <a16:creationId xmlns:a16="http://schemas.microsoft.com/office/drawing/2014/main" id="{60CDAC9F-606B-4EB9-BE6C-3B91E1095DFB}"/>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433" name="Text Box 2">
          <a:extLst>
            <a:ext uri="{FF2B5EF4-FFF2-40B4-BE49-F238E27FC236}">
              <a16:creationId xmlns:a16="http://schemas.microsoft.com/office/drawing/2014/main" id="{B9D488D1-CB5D-4808-A317-9CDD48010337}"/>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434" name="Text Box 2">
          <a:extLst>
            <a:ext uri="{FF2B5EF4-FFF2-40B4-BE49-F238E27FC236}">
              <a16:creationId xmlns:a16="http://schemas.microsoft.com/office/drawing/2014/main" id="{CEB59327-829E-4F6E-B7C8-CE22286C68FF}"/>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435" name="Text Box 2">
          <a:extLst>
            <a:ext uri="{FF2B5EF4-FFF2-40B4-BE49-F238E27FC236}">
              <a16:creationId xmlns:a16="http://schemas.microsoft.com/office/drawing/2014/main" id="{8C476F2A-769E-4E1B-B89F-EE60454CE133}"/>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436" name="Text Box 2">
          <a:extLst>
            <a:ext uri="{FF2B5EF4-FFF2-40B4-BE49-F238E27FC236}">
              <a16:creationId xmlns:a16="http://schemas.microsoft.com/office/drawing/2014/main" id="{B92F776A-5FF6-42B5-ABDA-E1BF186330D6}"/>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437" name="Text Box 2">
          <a:extLst>
            <a:ext uri="{FF2B5EF4-FFF2-40B4-BE49-F238E27FC236}">
              <a16:creationId xmlns:a16="http://schemas.microsoft.com/office/drawing/2014/main" id="{30B5F36D-D5A1-49D5-AE1D-D9EF3D627284}"/>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438" name="Text Box 2">
          <a:extLst>
            <a:ext uri="{FF2B5EF4-FFF2-40B4-BE49-F238E27FC236}">
              <a16:creationId xmlns:a16="http://schemas.microsoft.com/office/drawing/2014/main" id="{661CFC2F-999B-493E-8D80-AB95E5342956}"/>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439" name="Text Box 2">
          <a:extLst>
            <a:ext uri="{FF2B5EF4-FFF2-40B4-BE49-F238E27FC236}">
              <a16:creationId xmlns:a16="http://schemas.microsoft.com/office/drawing/2014/main" id="{A1CBF504-0928-49C9-A6C7-3BA0FC59C248}"/>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440" name="Text Box 2">
          <a:extLst>
            <a:ext uri="{FF2B5EF4-FFF2-40B4-BE49-F238E27FC236}">
              <a16:creationId xmlns:a16="http://schemas.microsoft.com/office/drawing/2014/main" id="{0EE3BD7A-71BD-4335-81C5-F41B99532A8C}"/>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441" name="Text Box 2">
          <a:extLst>
            <a:ext uri="{FF2B5EF4-FFF2-40B4-BE49-F238E27FC236}">
              <a16:creationId xmlns:a16="http://schemas.microsoft.com/office/drawing/2014/main" id="{25CCFD9E-E5EF-4961-8901-405F4254103D}"/>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442" name="Text Box 2">
          <a:extLst>
            <a:ext uri="{FF2B5EF4-FFF2-40B4-BE49-F238E27FC236}">
              <a16:creationId xmlns:a16="http://schemas.microsoft.com/office/drawing/2014/main" id="{A79DA80B-97FF-490F-A8AA-469EA5158C35}"/>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443" name="Text Box 2">
          <a:extLst>
            <a:ext uri="{FF2B5EF4-FFF2-40B4-BE49-F238E27FC236}">
              <a16:creationId xmlns:a16="http://schemas.microsoft.com/office/drawing/2014/main" id="{EE0ACB8F-0316-4F4B-89F6-3936A3047CC7}"/>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444" name="Text Box 2">
          <a:extLst>
            <a:ext uri="{FF2B5EF4-FFF2-40B4-BE49-F238E27FC236}">
              <a16:creationId xmlns:a16="http://schemas.microsoft.com/office/drawing/2014/main" id="{F24E25D7-BE40-4E44-923A-9AE67FAC86A9}"/>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445" name="Text Box 2">
          <a:extLst>
            <a:ext uri="{FF2B5EF4-FFF2-40B4-BE49-F238E27FC236}">
              <a16:creationId xmlns:a16="http://schemas.microsoft.com/office/drawing/2014/main" id="{732A50AA-3ECA-4785-B476-4DEF6135A2F7}"/>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446" name="Text Box 2">
          <a:extLst>
            <a:ext uri="{FF2B5EF4-FFF2-40B4-BE49-F238E27FC236}">
              <a16:creationId xmlns:a16="http://schemas.microsoft.com/office/drawing/2014/main" id="{BD1DAF5D-22C8-42D1-95CC-AB42D5CE9888}"/>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447" name="Text Box 2">
          <a:extLst>
            <a:ext uri="{FF2B5EF4-FFF2-40B4-BE49-F238E27FC236}">
              <a16:creationId xmlns:a16="http://schemas.microsoft.com/office/drawing/2014/main" id="{41447300-85C4-433F-956E-94D9CE41870D}"/>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448" name="Text Box 2">
          <a:extLst>
            <a:ext uri="{FF2B5EF4-FFF2-40B4-BE49-F238E27FC236}">
              <a16:creationId xmlns:a16="http://schemas.microsoft.com/office/drawing/2014/main" id="{D2A6D909-269E-4D11-B46D-128813D0AFA5}"/>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449" name="Text Box 2">
          <a:extLst>
            <a:ext uri="{FF2B5EF4-FFF2-40B4-BE49-F238E27FC236}">
              <a16:creationId xmlns:a16="http://schemas.microsoft.com/office/drawing/2014/main" id="{4FCDB0FE-6D20-4A75-A953-D1140146F549}"/>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450" name="Text Box 2">
          <a:extLst>
            <a:ext uri="{FF2B5EF4-FFF2-40B4-BE49-F238E27FC236}">
              <a16:creationId xmlns:a16="http://schemas.microsoft.com/office/drawing/2014/main" id="{C4E5A220-E9AE-4FBD-AFE3-9D773580A1D3}"/>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451" name="Text Box 2">
          <a:extLst>
            <a:ext uri="{FF2B5EF4-FFF2-40B4-BE49-F238E27FC236}">
              <a16:creationId xmlns:a16="http://schemas.microsoft.com/office/drawing/2014/main" id="{5F3166EF-016A-41BE-9BF6-6869C5F05B35}"/>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452" name="Text Box 2">
          <a:extLst>
            <a:ext uri="{FF2B5EF4-FFF2-40B4-BE49-F238E27FC236}">
              <a16:creationId xmlns:a16="http://schemas.microsoft.com/office/drawing/2014/main" id="{466CEF5B-45DE-4D43-B3FE-390017B86846}"/>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453" name="Text Box 2">
          <a:extLst>
            <a:ext uri="{FF2B5EF4-FFF2-40B4-BE49-F238E27FC236}">
              <a16:creationId xmlns:a16="http://schemas.microsoft.com/office/drawing/2014/main" id="{C22500C2-C584-4D06-9E79-7ABBEADABB28}"/>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454" name="Text Box 2">
          <a:extLst>
            <a:ext uri="{FF2B5EF4-FFF2-40B4-BE49-F238E27FC236}">
              <a16:creationId xmlns:a16="http://schemas.microsoft.com/office/drawing/2014/main" id="{E39CB70C-3B95-4236-AB6C-2FC585340ECA}"/>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455" name="Text Box 2">
          <a:extLst>
            <a:ext uri="{FF2B5EF4-FFF2-40B4-BE49-F238E27FC236}">
              <a16:creationId xmlns:a16="http://schemas.microsoft.com/office/drawing/2014/main" id="{4DC1B556-DD06-481A-9D55-4C8537183913}"/>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456" name="Text Box 2">
          <a:extLst>
            <a:ext uri="{FF2B5EF4-FFF2-40B4-BE49-F238E27FC236}">
              <a16:creationId xmlns:a16="http://schemas.microsoft.com/office/drawing/2014/main" id="{907898BE-D754-4209-9C8B-9B4B403AE0F4}"/>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457" name="Text Box 2">
          <a:extLst>
            <a:ext uri="{FF2B5EF4-FFF2-40B4-BE49-F238E27FC236}">
              <a16:creationId xmlns:a16="http://schemas.microsoft.com/office/drawing/2014/main" id="{0A67AF6C-921E-47ED-B999-865382B8D1CE}"/>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458" name="Text Box 2">
          <a:extLst>
            <a:ext uri="{FF2B5EF4-FFF2-40B4-BE49-F238E27FC236}">
              <a16:creationId xmlns:a16="http://schemas.microsoft.com/office/drawing/2014/main" id="{07F955A3-B5ED-4D98-9078-675B24BF5E55}"/>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459" name="Text Box 2">
          <a:extLst>
            <a:ext uri="{FF2B5EF4-FFF2-40B4-BE49-F238E27FC236}">
              <a16:creationId xmlns:a16="http://schemas.microsoft.com/office/drawing/2014/main" id="{E1FC0FC6-C4EE-4AC5-A94F-8D7690C8331A}"/>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460" name="Text Box 2">
          <a:extLst>
            <a:ext uri="{FF2B5EF4-FFF2-40B4-BE49-F238E27FC236}">
              <a16:creationId xmlns:a16="http://schemas.microsoft.com/office/drawing/2014/main" id="{F582B5C8-DF66-4052-9F7F-5607449F7FC1}"/>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42587</xdr:rowOff>
    </xdr:to>
    <xdr:sp macro="" textlink="">
      <xdr:nvSpPr>
        <xdr:cNvPr id="461" name="Text Box 2">
          <a:extLst>
            <a:ext uri="{FF2B5EF4-FFF2-40B4-BE49-F238E27FC236}">
              <a16:creationId xmlns:a16="http://schemas.microsoft.com/office/drawing/2014/main" id="{AA253DF4-3C77-4871-BDC4-16360CF0E5E6}"/>
            </a:ext>
          </a:extLst>
        </xdr:cNvPr>
        <xdr:cNvSpPr txBox="1">
          <a:spLocks noChangeArrowheads="1"/>
        </xdr:cNvSpPr>
      </xdr:nvSpPr>
      <xdr:spPr bwMode="auto">
        <a:xfrm>
          <a:off x="7282543" y="1836964"/>
          <a:ext cx="76200" cy="2013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42578</xdr:rowOff>
    </xdr:to>
    <xdr:sp macro="" textlink="">
      <xdr:nvSpPr>
        <xdr:cNvPr id="462" name="Text Box 2">
          <a:extLst>
            <a:ext uri="{FF2B5EF4-FFF2-40B4-BE49-F238E27FC236}">
              <a16:creationId xmlns:a16="http://schemas.microsoft.com/office/drawing/2014/main" id="{549C2619-13F4-4ECC-8CC6-63663011DD72}"/>
            </a:ext>
          </a:extLst>
        </xdr:cNvPr>
        <xdr:cNvSpPr txBox="1">
          <a:spLocks noChangeArrowheads="1"/>
        </xdr:cNvSpPr>
      </xdr:nvSpPr>
      <xdr:spPr bwMode="auto">
        <a:xfrm>
          <a:off x="7282543" y="1836964"/>
          <a:ext cx="76200" cy="201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42578</xdr:rowOff>
    </xdr:to>
    <xdr:sp macro="" textlink="">
      <xdr:nvSpPr>
        <xdr:cNvPr id="463" name="Text Box 2">
          <a:extLst>
            <a:ext uri="{FF2B5EF4-FFF2-40B4-BE49-F238E27FC236}">
              <a16:creationId xmlns:a16="http://schemas.microsoft.com/office/drawing/2014/main" id="{256506F5-DC79-4B81-ABF8-93335384977A}"/>
            </a:ext>
          </a:extLst>
        </xdr:cNvPr>
        <xdr:cNvSpPr txBox="1">
          <a:spLocks noChangeArrowheads="1"/>
        </xdr:cNvSpPr>
      </xdr:nvSpPr>
      <xdr:spPr bwMode="auto">
        <a:xfrm>
          <a:off x="7282543" y="1836964"/>
          <a:ext cx="76200" cy="201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42578</xdr:rowOff>
    </xdr:to>
    <xdr:sp macro="" textlink="">
      <xdr:nvSpPr>
        <xdr:cNvPr id="464" name="Text Box 2">
          <a:extLst>
            <a:ext uri="{FF2B5EF4-FFF2-40B4-BE49-F238E27FC236}">
              <a16:creationId xmlns:a16="http://schemas.microsoft.com/office/drawing/2014/main" id="{59FBB1E3-CB00-4169-9805-60DF9474BFB6}"/>
            </a:ext>
          </a:extLst>
        </xdr:cNvPr>
        <xdr:cNvSpPr txBox="1">
          <a:spLocks noChangeArrowheads="1"/>
        </xdr:cNvSpPr>
      </xdr:nvSpPr>
      <xdr:spPr bwMode="auto">
        <a:xfrm>
          <a:off x="7282543" y="1836964"/>
          <a:ext cx="76200" cy="201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42578</xdr:rowOff>
    </xdr:to>
    <xdr:sp macro="" textlink="">
      <xdr:nvSpPr>
        <xdr:cNvPr id="465" name="Text Box 2">
          <a:extLst>
            <a:ext uri="{FF2B5EF4-FFF2-40B4-BE49-F238E27FC236}">
              <a16:creationId xmlns:a16="http://schemas.microsoft.com/office/drawing/2014/main" id="{224BC084-0BC5-423B-BB37-7F999BD7DBE9}"/>
            </a:ext>
          </a:extLst>
        </xdr:cNvPr>
        <xdr:cNvSpPr txBox="1">
          <a:spLocks noChangeArrowheads="1"/>
        </xdr:cNvSpPr>
      </xdr:nvSpPr>
      <xdr:spPr bwMode="auto">
        <a:xfrm>
          <a:off x="7282543" y="1836964"/>
          <a:ext cx="76200" cy="201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42578</xdr:rowOff>
    </xdr:to>
    <xdr:sp macro="" textlink="">
      <xdr:nvSpPr>
        <xdr:cNvPr id="466" name="Text Box 2">
          <a:extLst>
            <a:ext uri="{FF2B5EF4-FFF2-40B4-BE49-F238E27FC236}">
              <a16:creationId xmlns:a16="http://schemas.microsoft.com/office/drawing/2014/main" id="{9F30E7A8-D554-4E61-A783-817FC9E6C0E5}"/>
            </a:ext>
          </a:extLst>
        </xdr:cNvPr>
        <xdr:cNvSpPr txBox="1">
          <a:spLocks noChangeArrowheads="1"/>
        </xdr:cNvSpPr>
      </xdr:nvSpPr>
      <xdr:spPr bwMode="auto">
        <a:xfrm>
          <a:off x="7282543" y="1836964"/>
          <a:ext cx="76200" cy="201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42578</xdr:rowOff>
    </xdr:to>
    <xdr:sp macro="" textlink="">
      <xdr:nvSpPr>
        <xdr:cNvPr id="467" name="Text Box 2">
          <a:extLst>
            <a:ext uri="{FF2B5EF4-FFF2-40B4-BE49-F238E27FC236}">
              <a16:creationId xmlns:a16="http://schemas.microsoft.com/office/drawing/2014/main" id="{B2A3FCE1-7705-48A2-B6BB-8EAE6782B994}"/>
            </a:ext>
          </a:extLst>
        </xdr:cNvPr>
        <xdr:cNvSpPr txBox="1">
          <a:spLocks noChangeArrowheads="1"/>
        </xdr:cNvSpPr>
      </xdr:nvSpPr>
      <xdr:spPr bwMode="auto">
        <a:xfrm>
          <a:off x="7282543" y="1836964"/>
          <a:ext cx="76200" cy="201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42578</xdr:rowOff>
    </xdr:to>
    <xdr:sp macro="" textlink="">
      <xdr:nvSpPr>
        <xdr:cNvPr id="468" name="Text Box 2">
          <a:extLst>
            <a:ext uri="{FF2B5EF4-FFF2-40B4-BE49-F238E27FC236}">
              <a16:creationId xmlns:a16="http://schemas.microsoft.com/office/drawing/2014/main" id="{B0F0BFB1-5C27-4DFA-9643-C5924B72CE94}"/>
            </a:ext>
          </a:extLst>
        </xdr:cNvPr>
        <xdr:cNvSpPr txBox="1">
          <a:spLocks noChangeArrowheads="1"/>
        </xdr:cNvSpPr>
      </xdr:nvSpPr>
      <xdr:spPr bwMode="auto">
        <a:xfrm>
          <a:off x="7282543" y="1836964"/>
          <a:ext cx="76200" cy="201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42578</xdr:rowOff>
    </xdr:to>
    <xdr:sp macro="" textlink="">
      <xdr:nvSpPr>
        <xdr:cNvPr id="469" name="Text Box 2">
          <a:extLst>
            <a:ext uri="{FF2B5EF4-FFF2-40B4-BE49-F238E27FC236}">
              <a16:creationId xmlns:a16="http://schemas.microsoft.com/office/drawing/2014/main" id="{F7C055AF-28C2-4BC0-A6F1-0EBE9909F176}"/>
            </a:ext>
          </a:extLst>
        </xdr:cNvPr>
        <xdr:cNvSpPr txBox="1">
          <a:spLocks noChangeArrowheads="1"/>
        </xdr:cNvSpPr>
      </xdr:nvSpPr>
      <xdr:spPr bwMode="auto">
        <a:xfrm>
          <a:off x="7282543" y="1836964"/>
          <a:ext cx="76200" cy="201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42578</xdr:rowOff>
    </xdr:to>
    <xdr:sp macro="" textlink="">
      <xdr:nvSpPr>
        <xdr:cNvPr id="470" name="Text Box 2">
          <a:extLst>
            <a:ext uri="{FF2B5EF4-FFF2-40B4-BE49-F238E27FC236}">
              <a16:creationId xmlns:a16="http://schemas.microsoft.com/office/drawing/2014/main" id="{7EE0F4E6-E11E-4DD0-9E52-F20FED9A2477}"/>
            </a:ext>
          </a:extLst>
        </xdr:cNvPr>
        <xdr:cNvSpPr txBox="1">
          <a:spLocks noChangeArrowheads="1"/>
        </xdr:cNvSpPr>
      </xdr:nvSpPr>
      <xdr:spPr bwMode="auto">
        <a:xfrm>
          <a:off x="7282543" y="1836964"/>
          <a:ext cx="76200" cy="201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471" name="Text Box 2">
          <a:extLst>
            <a:ext uri="{FF2B5EF4-FFF2-40B4-BE49-F238E27FC236}">
              <a16:creationId xmlns:a16="http://schemas.microsoft.com/office/drawing/2014/main" id="{2849DA95-82FB-492E-8AEE-59BCD37EC94B}"/>
            </a:ext>
          </a:extLst>
        </xdr:cNvPr>
        <xdr:cNvSpPr txBox="1">
          <a:spLocks noChangeArrowheads="1"/>
        </xdr:cNvSpPr>
      </xdr:nvSpPr>
      <xdr:spPr bwMode="auto">
        <a:xfrm>
          <a:off x="7282543" y="168955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63835</xdr:rowOff>
    </xdr:to>
    <xdr:sp macro="" textlink="">
      <xdr:nvSpPr>
        <xdr:cNvPr id="472" name="Text Box 2">
          <a:extLst>
            <a:ext uri="{FF2B5EF4-FFF2-40B4-BE49-F238E27FC236}">
              <a16:creationId xmlns:a16="http://schemas.microsoft.com/office/drawing/2014/main" id="{DA2B0331-D5C1-4D67-BE6F-9EEADA69CFBD}"/>
            </a:ext>
          </a:extLst>
        </xdr:cNvPr>
        <xdr:cNvSpPr txBox="1">
          <a:spLocks noChangeArrowheads="1"/>
        </xdr:cNvSpPr>
      </xdr:nvSpPr>
      <xdr:spPr bwMode="auto">
        <a:xfrm>
          <a:off x="7282543" y="168955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473" name="Text Box 2">
          <a:extLst>
            <a:ext uri="{FF2B5EF4-FFF2-40B4-BE49-F238E27FC236}">
              <a16:creationId xmlns:a16="http://schemas.microsoft.com/office/drawing/2014/main" id="{17CCAD54-F153-48E0-B25A-2ED8470A2CF9}"/>
            </a:ext>
          </a:extLst>
        </xdr:cNvPr>
        <xdr:cNvSpPr txBox="1">
          <a:spLocks noChangeArrowheads="1"/>
        </xdr:cNvSpPr>
      </xdr:nvSpPr>
      <xdr:spPr bwMode="auto">
        <a:xfrm>
          <a:off x="7282543" y="168955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63835</xdr:rowOff>
    </xdr:to>
    <xdr:sp macro="" textlink="">
      <xdr:nvSpPr>
        <xdr:cNvPr id="474" name="Text Box 2">
          <a:extLst>
            <a:ext uri="{FF2B5EF4-FFF2-40B4-BE49-F238E27FC236}">
              <a16:creationId xmlns:a16="http://schemas.microsoft.com/office/drawing/2014/main" id="{9621F15F-6BBD-4F09-82FE-BD12F9BE0A26}"/>
            </a:ext>
          </a:extLst>
        </xdr:cNvPr>
        <xdr:cNvSpPr txBox="1">
          <a:spLocks noChangeArrowheads="1"/>
        </xdr:cNvSpPr>
      </xdr:nvSpPr>
      <xdr:spPr bwMode="auto">
        <a:xfrm>
          <a:off x="7282543" y="168955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475" name="Text Box 2">
          <a:extLst>
            <a:ext uri="{FF2B5EF4-FFF2-40B4-BE49-F238E27FC236}">
              <a16:creationId xmlns:a16="http://schemas.microsoft.com/office/drawing/2014/main" id="{E7CB6ECD-C5B1-49AE-A82A-C93AD285958B}"/>
            </a:ext>
          </a:extLst>
        </xdr:cNvPr>
        <xdr:cNvSpPr txBox="1">
          <a:spLocks noChangeArrowheads="1"/>
        </xdr:cNvSpPr>
      </xdr:nvSpPr>
      <xdr:spPr bwMode="auto">
        <a:xfrm>
          <a:off x="7282543" y="168955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63835</xdr:rowOff>
    </xdr:to>
    <xdr:sp macro="" textlink="">
      <xdr:nvSpPr>
        <xdr:cNvPr id="476" name="Text Box 2">
          <a:extLst>
            <a:ext uri="{FF2B5EF4-FFF2-40B4-BE49-F238E27FC236}">
              <a16:creationId xmlns:a16="http://schemas.microsoft.com/office/drawing/2014/main" id="{77AD88CC-E05F-4575-A15F-68F6F9314F31}"/>
            </a:ext>
          </a:extLst>
        </xdr:cNvPr>
        <xdr:cNvSpPr txBox="1">
          <a:spLocks noChangeArrowheads="1"/>
        </xdr:cNvSpPr>
      </xdr:nvSpPr>
      <xdr:spPr bwMode="auto">
        <a:xfrm>
          <a:off x="7282543" y="168955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35260</xdr:rowOff>
    </xdr:to>
    <xdr:sp macro="" textlink="">
      <xdr:nvSpPr>
        <xdr:cNvPr id="477" name="Text Box 2">
          <a:extLst>
            <a:ext uri="{FF2B5EF4-FFF2-40B4-BE49-F238E27FC236}">
              <a16:creationId xmlns:a16="http://schemas.microsoft.com/office/drawing/2014/main" id="{8F62DC0D-AD52-434E-813C-6B69A3BBB849}"/>
            </a:ext>
          </a:extLst>
        </xdr:cNvPr>
        <xdr:cNvSpPr txBox="1">
          <a:spLocks noChangeArrowheads="1"/>
        </xdr:cNvSpPr>
      </xdr:nvSpPr>
      <xdr:spPr bwMode="auto">
        <a:xfrm>
          <a:off x="7282543" y="168955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35260</xdr:rowOff>
    </xdr:to>
    <xdr:sp macro="" textlink="">
      <xdr:nvSpPr>
        <xdr:cNvPr id="478" name="Text Box 2">
          <a:extLst>
            <a:ext uri="{FF2B5EF4-FFF2-40B4-BE49-F238E27FC236}">
              <a16:creationId xmlns:a16="http://schemas.microsoft.com/office/drawing/2014/main" id="{E8C43A63-15FE-4E4C-891F-4EEA9D24C7F9}"/>
            </a:ext>
          </a:extLst>
        </xdr:cNvPr>
        <xdr:cNvSpPr txBox="1">
          <a:spLocks noChangeArrowheads="1"/>
        </xdr:cNvSpPr>
      </xdr:nvSpPr>
      <xdr:spPr bwMode="auto">
        <a:xfrm>
          <a:off x="7282543" y="168955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35260</xdr:rowOff>
    </xdr:to>
    <xdr:sp macro="" textlink="">
      <xdr:nvSpPr>
        <xdr:cNvPr id="479" name="Text Box 2">
          <a:extLst>
            <a:ext uri="{FF2B5EF4-FFF2-40B4-BE49-F238E27FC236}">
              <a16:creationId xmlns:a16="http://schemas.microsoft.com/office/drawing/2014/main" id="{FBF98BEB-9FB2-402F-9D06-5B37057ADD76}"/>
            </a:ext>
          </a:extLst>
        </xdr:cNvPr>
        <xdr:cNvSpPr txBox="1">
          <a:spLocks noChangeArrowheads="1"/>
        </xdr:cNvSpPr>
      </xdr:nvSpPr>
      <xdr:spPr bwMode="auto">
        <a:xfrm>
          <a:off x="7282543" y="168955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73360</xdr:rowOff>
    </xdr:to>
    <xdr:sp macro="" textlink="">
      <xdr:nvSpPr>
        <xdr:cNvPr id="480" name="Text Box 2">
          <a:extLst>
            <a:ext uri="{FF2B5EF4-FFF2-40B4-BE49-F238E27FC236}">
              <a16:creationId xmlns:a16="http://schemas.microsoft.com/office/drawing/2014/main" id="{97F405A7-CE71-48DF-86D7-A078A8F4F0B7}"/>
            </a:ext>
          </a:extLst>
        </xdr:cNvPr>
        <xdr:cNvSpPr txBox="1">
          <a:spLocks noChangeArrowheads="1"/>
        </xdr:cNvSpPr>
      </xdr:nvSpPr>
      <xdr:spPr bwMode="auto">
        <a:xfrm>
          <a:off x="7282543" y="168955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73360</xdr:rowOff>
    </xdr:to>
    <xdr:sp macro="" textlink="">
      <xdr:nvSpPr>
        <xdr:cNvPr id="481" name="Text Box 2">
          <a:extLst>
            <a:ext uri="{FF2B5EF4-FFF2-40B4-BE49-F238E27FC236}">
              <a16:creationId xmlns:a16="http://schemas.microsoft.com/office/drawing/2014/main" id="{7C8D81CD-09E1-4CF9-8EC7-B196B4861C77}"/>
            </a:ext>
          </a:extLst>
        </xdr:cNvPr>
        <xdr:cNvSpPr txBox="1">
          <a:spLocks noChangeArrowheads="1"/>
        </xdr:cNvSpPr>
      </xdr:nvSpPr>
      <xdr:spPr bwMode="auto">
        <a:xfrm>
          <a:off x="7282543" y="168955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35260</xdr:rowOff>
    </xdr:to>
    <xdr:sp macro="" textlink="">
      <xdr:nvSpPr>
        <xdr:cNvPr id="482" name="Text Box 2">
          <a:extLst>
            <a:ext uri="{FF2B5EF4-FFF2-40B4-BE49-F238E27FC236}">
              <a16:creationId xmlns:a16="http://schemas.microsoft.com/office/drawing/2014/main" id="{7548F2C8-D6A3-4970-B737-7382E2BCC2CB}"/>
            </a:ext>
          </a:extLst>
        </xdr:cNvPr>
        <xdr:cNvSpPr txBox="1">
          <a:spLocks noChangeArrowheads="1"/>
        </xdr:cNvSpPr>
      </xdr:nvSpPr>
      <xdr:spPr bwMode="auto">
        <a:xfrm>
          <a:off x="7282543" y="168955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35260</xdr:rowOff>
    </xdr:to>
    <xdr:sp macro="" textlink="">
      <xdr:nvSpPr>
        <xdr:cNvPr id="483" name="Text Box 2">
          <a:extLst>
            <a:ext uri="{FF2B5EF4-FFF2-40B4-BE49-F238E27FC236}">
              <a16:creationId xmlns:a16="http://schemas.microsoft.com/office/drawing/2014/main" id="{1FCF1689-DB5B-457E-B8F7-025B8928AD15}"/>
            </a:ext>
          </a:extLst>
        </xdr:cNvPr>
        <xdr:cNvSpPr txBox="1">
          <a:spLocks noChangeArrowheads="1"/>
        </xdr:cNvSpPr>
      </xdr:nvSpPr>
      <xdr:spPr bwMode="auto">
        <a:xfrm>
          <a:off x="7282543" y="168955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35260</xdr:rowOff>
    </xdr:to>
    <xdr:sp macro="" textlink="">
      <xdr:nvSpPr>
        <xdr:cNvPr id="484" name="Text Box 2">
          <a:extLst>
            <a:ext uri="{FF2B5EF4-FFF2-40B4-BE49-F238E27FC236}">
              <a16:creationId xmlns:a16="http://schemas.microsoft.com/office/drawing/2014/main" id="{5D15A2F6-14F7-4FE0-882D-8E873783A4BB}"/>
            </a:ext>
          </a:extLst>
        </xdr:cNvPr>
        <xdr:cNvSpPr txBox="1">
          <a:spLocks noChangeArrowheads="1"/>
        </xdr:cNvSpPr>
      </xdr:nvSpPr>
      <xdr:spPr bwMode="auto">
        <a:xfrm>
          <a:off x="7282543" y="168955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485" name="Text Box 2">
          <a:extLst>
            <a:ext uri="{FF2B5EF4-FFF2-40B4-BE49-F238E27FC236}">
              <a16:creationId xmlns:a16="http://schemas.microsoft.com/office/drawing/2014/main" id="{06CF4E77-EF2C-4216-BDF9-1CA8E1FD6FFB}"/>
            </a:ext>
          </a:extLst>
        </xdr:cNvPr>
        <xdr:cNvSpPr txBox="1">
          <a:spLocks noChangeArrowheads="1"/>
        </xdr:cNvSpPr>
      </xdr:nvSpPr>
      <xdr:spPr bwMode="auto">
        <a:xfrm>
          <a:off x="7282543" y="168955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486" name="Text Box 2">
          <a:extLst>
            <a:ext uri="{FF2B5EF4-FFF2-40B4-BE49-F238E27FC236}">
              <a16:creationId xmlns:a16="http://schemas.microsoft.com/office/drawing/2014/main" id="{F9DEFE95-7FD4-4297-A769-6F4D22C0FF44}"/>
            </a:ext>
          </a:extLst>
        </xdr:cNvPr>
        <xdr:cNvSpPr txBox="1">
          <a:spLocks noChangeArrowheads="1"/>
        </xdr:cNvSpPr>
      </xdr:nvSpPr>
      <xdr:spPr bwMode="auto">
        <a:xfrm>
          <a:off x="7282543" y="168955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487" name="Text Box 2">
          <a:extLst>
            <a:ext uri="{FF2B5EF4-FFF2-40B4-BE49-F238E27FC236}">
              <a16:creationId xmlns:a16="http://schemas.microsoft.com/office/drawing/2014/main" id="{B640214B-A484-4315-9650-FF19FA498215}"/>
            </a:ext>
          </a:extLst>
        </xdr:cNvPr>
        <xdr:cNvSpPr txBox="1">
          <a:spLocks noChangeArrowheads="1"/>
        </xdr:cNvSpPr>
      </xdr:nvSpPr>
      <xdr:spPr bwMode="auto">
        <a:xfrm>
          <a:off x="7282543" y="168955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69469</xdr:rowOff>
    </xdr:to>
    <xdr:sp macro="" textlink="">
      <xdr:nvSpPr>
        <xdr:cNvPr id="488" name="Text Box 2">
          <a:extLst>
            <a:ext uri="{FF2B5EF4-FFF2-40B4-BE49-F238E27FC236}">
              <a16:creationId xmlns:a16="http://schemas.microsoft.com/office/drawing/2014/main" id="{5A456E51-B04B-4F2B-9F88-0978160C42D9}"/>
            </a:ext>
          </a:extLst>
        </xdr:cNvPr>
        <xdr:cNvSpPr txBox="1">
          <a:spLocks noChangeArrowheads="1"/>
        </xdr:cNvSpPr>
      </xdr:nvSpPr>
      <xdr:spPr bwMode="auto">
        <a:xfrm>
          <a:off x="7282543" y="168955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489" name="Text Box 2">
          <a:extLst>
            <a:ext uri="{FF2B5EF4-FFF2-40B4-BE49-F238E27FC236}">
              <a16:creationId xmlns:a16="http://schemas.microsoft.com/office/drawing/2014/main" id="{FB960D83-34B6-4C26-BF15-C32BC8E842E3}"/>
            </a:ext>
          </a:extLst>
        </xdr:cNvPr>
        <xdr:cNvSpPr txBox="1">
          <a:spLocks noChangeArrowheads="1"/>
        </xdr:cNvSpPr>
      </xdr:nvSpPr>
      <xdr:spPr bwMode="auto">
        <a:xfrm>
          <a:off x="7282543" y="168955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69469</xdr:rowOff>
    </xdr:to>
    <xdr:sp macro="" textlink="">
      <xdr:nvSpPr>
        <xdr:cNvPr id="490" name="Text Box 2">
          <a:extLst>
            <a:ext uri="{FF2B5EF4-FFF2-40B4-BE49-F238E27FC236}">
              <a16:creationId xmlns:a16="http://schemas.microsoft.com/office/drawing/2014/main" id="{C6BD79A9-B54C-4C2E-B000-E8FA1BF8E418}"/>
            </a:ext>
          </a:extLst>
        </xdr:cNvPr>
        <xdr:cNvSpPr txBox="1">
          <a:spLocks noChangeArrowheads="1"/>
        </xdr:cNvSpPr>
      </xdr:nvSpPr>
      <xdr:spPr bwMode="auto">
        <a:xfrm>
          <a:off x="7282543" y="168955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491" name="Text Box 2">
          <a:extLst>
            <a:ext uri="{FF2B5EF4-FFF2-40B4-BE49-F238E27FC236}">
              <a16:creationId xmlns:a16="http://schemas.microsoft.com/office/drawing/2014/main" id="{C38934F8-7F2C-4F14-90B8-94C4E0E8B3A6}"/>
            </a:ext>
          </a:extLst>
        </xdr:cNvPr>
        <xdr:cNvSpPr txBox="1">
          <a:spLocks noChangeArrowheads="1"/>
        </xdr:cNvSpPr>
      </xdr:nvSpPr>
      <xdr:spPr bwMode="auto">
        <a:xfrm>
          <a:off x="7282543" y="168955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69469</xdr:rowOff>
    </xdr:to>
    <xdr:sp macro="" textlink="">
      <xdr:nvSpPr>
        <xdr:cNvPr id="492" name="Text Box 2">
          <a:extLst>
            <a:ext uri="{FF2B5EF4-FFF2-40B4-BE49-F238E27FC236}">
              <a16:creationId xmlns:a16="http://schemas.microsoft.com/office/drawing/2014/main" id="{64F7364D-9BDE-4886-A853-32933AA21C4C}"/>
            </a:ext>
          </a:extLst>
        </xdr:cNvPr>
        <xdr:cNvSpPr txBox="1">
          <a:spLocks noChangeArrowheads="1"/>
        </xdr:cNvSpPr>
      </xdr:nvSpPr>
      <xdr:spPr bwMode="auto">
        <a:xfrm>
          <a:off x="7282543" y="168955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40894</xdr:rowOff>
    </xdr:to>
    <xdr:sp macro="" textlink="">
      <xdr:nvSpPr>
        <xdr:cNvPr id="493" name="Text Box 2">
          <a:extLst>
            <a:ext uri="{FF2B5EF4-FFF2-40B4-BE49-F238E27FC236}">
              <a16:creationId xmlns:a16="http://schemas.microsoft.com/office/drawing/2014/main" id="{5BA14BCB-1089-4E51-8FF4-8E852175827F}"/>
            </a:ext>
          </a:extLst>
        </xdr:cNvPr>
        <xdr:cNvSpPr txBox="1">
          <a:spLocks noChangeArrowheads="1"/>
        </xdr:cNvSpPr>
      </xdr:nvSpPr>
      <xdr:spPr bwMode="auto">
        <a:xfrm>
          <a:off x="7282543" y="168955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40894</xdr:rowOff>
    </xdr:to>
    <xdr:sp macro="" textlink="">
      <xdr:nvSpPr>
        <xdr:cNvPr id="494" name="Text Box 2">
          <a:extLst>
            <a:ext uri="{FF2B5EF4-FFF2-40B4-BE49-F238E27FC236}">
              <a16:creationId xmlns:a16="http://schemas.microsoft.com/office/drawing/2014/main" id="{92F25F77-A791-448C-9ECC-D689924D834B}"/>
            </a:ext>
          </a:extLst>
        </xdr:cNvPr>
        <xdr:cNvSpPr txBox="1">
          <a:spLocks noChangeArrowheads="1"/>
        </xdr:cNvSpPr>
      </xdr:nvSpPr>
      <xdr:spPr bwMode="auto">
        <a:xfrm>
          <a:off x="7282543" y="168955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40894</xdr:rowOff>
    </xdr:to>
    <xdr:sp macro="" textlink="">
      <xdr:nvSpPr>
        <xdr:cNvPr id="495" name="Text Box 2">
          <a:extLst>
            <a:ext uri="{FF2B5EF4-FFF2-40B4-BE49-F238E27FC236}">
              <a16:creationId xmlns:a16="http://schemas.microsoft.com/office/drawing/2014/main" id="{EF268613-6560-40E1-8E2D-949F9BF56C30}"/>
            </a:ext>
          </a:extLst>
        </xdr:cNvPr>
        <xdr:cNvSpPr txBox="1">
          <a:spLocks noChangeArrowheads="1"/>
        </xdr:cNvSpPr>
      </xdr:nvSpPr>
      <xdr:spPr bwMode="auto">
        <a:xfrm>
          <a:off x="7282543" y="168955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78994</xdr:rowOff>
    </xdr:to>
    <xdr:sp macro="" textlink="">
      <xdr:nvSpPr>
        <xdr:cNvPr id="496" name="Text Box 2">
          <a:extLst>
            <a:ext uri="{FF2B5EF4-FFF2-40B4-BE49-F238E27FC236}">
              <a16:creationId xmlns:a16="http://schemas.microsoft.com/office/drawing/2014/main" id="{AA46A829-A236-4C1F-9827-D1A1FE71FE36}"/>
            </a:ext>
          </a:extLst>
        </xdr:cNvPr>
        <xdr:cNvSpPr txBox="1">
          <a:spLocks noChangeArrowheads="1"/>
        </xdr:cNvSpPr>
      </xdr:nvSpPr>
      <xdr:spPr bwMode="auto">
        <a:xfrm>
          <a:off x="7282543" y="168955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78994</xdr:rowOff>
    </xdr:to>
    <xdr:sp macro="" textlink="">
      <xdr:nvSpPr>
        <xdr:cNvPr id="497" name="Text Box 2">
          <a:extLst>
            <a:ext uri="{FF2B5EF4-FFF2-40B4-BE49-F238E27FC236}">
              <a16:creationId xmlns:a16="http://schemas.microsoft.com/office/drawing/2014/main" id="{97EC8583-40C6-4D4D-81AC-A94FD2630116}"/>
            </a:ext>
          </a:extLst>
        </xdr:cNvPr>
        <xdr:cNvSpPr txBox="1">
          <a:spLocks noChangeArrowheads="1"/>
        </xdr:cNvSpPr>
      </xdr:nvSpPr>
      <xdr:spPr bwMode="auto">
        <a:xfrm>
          <a:off x="7282543" y="168955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40894</xdr:rowOff>
    </xdr:to>
    <xdr:sp macro="" textlink="">
      <xdr:nvSpPr>
        <xdr:cNvPr id="498" name="Text Box 2">
          <a:extLst>
            <a:ext uri="{FF2B5EF4-FFF2-40B4-BE49-F238E27FC236}">
              <a16:creationId xmlns:a16="http://schemas.microsoft.com/office/drawing/2014/main" id="{6BD9EFD6-0F77-4F83-A203-01FCD1008849}"/>
            </a:ext>
          </a:extLst>
        </xdr:cNvPr>
        <xdr:cNvSpPr txBox="1">
          <a:spLocks noChangeArrowheads="1"/>
        </xdr:cNvSpPr>
      </xdr:nvSpPr>
      <xdr:spPr bwMode="auto">
        <a:xfrm>
          <a:off x="7282543" y="168955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40894</xdr:rowOff>
    </xdr:to>
    <xdr:sp macro="" textlink="">
      <xdr:nvSpPr>
        <xdr:cNvPr id="499" name="Text Box 2">
          <a:extLst>
            <a:ext uri="{FF2B5EF4-FFF2-40B4-BE49-F238E27FC236}">
              <a16:creationId xmlns:a16="http://schemas.microsoft.com/office/drawing/2014/main" id="{8EA5CAF3-0E34-4B93-AB34-E3E17B6CC133}"/>
            </a:ext>
          </a:extLst>
        </xdr:cNvPr>
        <xdr:cNvSpPr txBox="1">
          <a:spLocks noChangeArrowheads="1"/>
        </xdr:cNvSpPr>
      </xdr:nvSpPr>
      <xdr:spPr bwMode="auto">
        <a:xfrm>
          <a:off x="7282543" y="168955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40894</xdr:rowOff>
    </xdr:to>
    <xdr:sp macro="" textlink="">
      <xdr:nvSpPr>
        <xdr:cNvPr id="500" name="Text Box 2">
          <a:extLst>
            <a:ext uri="{FF2B5EF4-FFF2-40B4-BE49-F238E27FC236}">
              <a16:creationId xmlns:a16="http://schemas.microsoft.com/office/drawing/2014/main" id="{E6749050-C390-4F14-A448-C69C8C56F115}"/>
            </a:ext>
          </a:extLst>
        </xdr:cNvPr>
        <xdr:cNvSpPr txBox="1">
          <a:spLocks noChangeArrowheads="1"/>
        </xdr:cNvSpPr>
      </xdr:nvSpPr>
      <xdr:spPr bwMode="auto">
        <a:xfrm>
          <a:off x="7282543" y="168955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501" name="Text Box 2">
          <a:extLst>
            <a:ext uri="{FF2B5EF4-FFF2-40B4-BE49-F238E27FC236}">
              <a16:creationId xmlns:a16="http://schemas.microsoft.com/office/drawing/2014/main" id="{FDA9C8A1-AEF3-49E6-8AF9-23FF41860ADC}"/>
            </a:ext>
          </a:extLst>
        </xdr:cNvPr>
        <xdr:cNvSpPr txBox="1">
          <a:spLocks noChangeArrowheads="1"/>
        </xdr:cNvSpPr>
      </xdr:nvSpPr>
      <xdr:spPr bwMode="auto">
        <a:xfrm>
          <a:off x="7282543" y="168955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502" name="Text Box 2">
          <a:extLst>
            <a:ext uri="{FF2B5EF4-FFF2-40B4-BE49-F238E27FC236}">
              <a16:creationId xmlns:a16="http://schemas.microsoft.com/office/drawing/2014/main" id="{421DD75B-C790-4B74-9262-EA84D22CFC94}"/>
            </a:ext>
          </a:extLst>
        </xdr:cNvPr>
        <xdr:cNvSpPr txBox="1">
          <a:spLocks noChangeArrowheads="1"/>
        </xdr:cNvSpPr>
      </xdr:nvSpPr>
      <xdr:spPr bwMode="auto">
        <a:xfrm>
          <a:off x="7282543" y="168955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139128</xdr:rowOff>
    </xdr:to>
    <xdr:sp macro="" textlink="">
      <xdr:nvSpPr>
        <xdr:cNvPr id="503" name="Text Box 2">
          <a:extLst>
            <a:ext uri="{FF2B5EF4-FFF2-40B4-BE49-F238E27FC236}">
              <a16:creationId xmlns:a16="http://schemas.microsoft.com/office/drawing/2014/main" id="{69A63617-AC13-4CBA-BF04-7A1511305C73}"/>
            </a:ext>
          </a:extLst>
        </xdr:cNvPr>
        <xdr:cNvSpPr txBox="1">
          <a:spLocks noChangeArrowheads="1"/>
        </xdr:cNvSpPr>
      </xdr:nvSpPr>
      <xdr:spPr bwMode="auto">
        <a:xfrm>
          <a:off x="7282543" y="1836964"/>
          <a:ext cx="76200" cy="2978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7138</xdr:rowOff>
    </xdr:to>
    <xdr:sp macro="" textlink="">
      <xdr:nvSpPr>
        <xdr:cNvPr id="504" name="Text Box 2">
          <a:extLst>
            <a:ext uri="{FF2B5EF4-FFF2-40B4-BE49-F238E27FC236}">
              <a16:creationId xmlns:a16="http://schemas.microsoft.com/office/drawing/2014/main" id="{07C5C2C6-73BF-4DB8-8E2F-CB85F5688357}"/>
            </a:ext>
          </a:extLst>
        </xdr:cNvPr>
        <xdr:cNvSpPr txBox="1">
          <a:spLocks noChangeArrowheads="1"/>
        </xdr:cNvSpPr>
      </xdr:nvSpPr>
      <xdr:spPr bwMode="auto">
        <a:xfrm>
          <a:off x="7282543" y="1836964"/>
          <a:ext cx="76200" cy="335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139128</xdr:rowOff>
    </xdr:to>
    <xdr:sp macro="" textlink="">
      <xdr:nvSpPr>
        <xdr:cNvPr id="505" name="Text Box 2">
          <a:extLst>
            <a:ext uri="{FF2B5EF4-FFF2-40B4-BE49-F238E27FC236}">
              <a16:creationId xmlns:a16="http://schemas.microsoft.com/office/drawing/2014/main" id="{C8E3FF5D-4FE2-4FB2-B96C-5DBBEF851F34}"/>
            </a:ext>
          </a:extLst>
        </xdr:cNvPr>
        <xdr:cNvSpPr txBox="1">
          <a:spLocks noChangeArrowheads="1"/>
        </xdr:cNvSpPr>
      </xdr:nvSpPr>
      <xdr:spPr bwMode="auto">
        <a:xfrm>
          <a:off x="7282543" y="1836964"/>
          <a:ext cx="76200" cy="2978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7138</xdr:rowOff>
    </xdr:to>
    <xdr:sp macro="" textlink="">
      <xdr:nvSpPr>
        <xdr:cNvPr id="506" name="Text Box 2">
          <a:extLst>
            <a:ext uri="{FF2B5EF4-FFF2-40B4-BE49-F238E27FC236}">
              <a16:creationId xmlns:a16="http://schemas.microsoft.com/office/drawing/2014/main" id="{3E92420A-FD97-4B47-8613-A2914B09D55D}"/>
            </a:ext>
          </a:extLst>
        </xdr:cNvPr>
        <xdr:cNvSpPr txBox="1">
          <a:spLocks noChangeArrowheads="1"/>
        </xdr:cNvSpPr>
      </xdr:nvSpPr>
      <xdr:spPr bwMode="auto">
        <a:xfrm>
          <a:off x="7282543" y="1836964"/>
          <a:ext cx="76200" cy="335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139128</xdr:rowOff>
    </xdr:to>
    <xdr:sp macro="" textlink="">
      <xdr:nvSpPr>
        <xdr:cNvPr id="507" name="Text Box 2">
          <a:extLst>
            <a:ext uri="{FF2B5EF4-FFF2-40B4-BE49-F238E27FC236}">
              <a16:creationId xmlns:a16="http://schemas.microsoft.com/office/drawing/2014/main" id="{66E5FBB8-9A78-4194-93E8-1251F49FE98A}"/>
            </a:ext>
          </a:extLst>
        </xdr:cNvPr>
        <xdr:cNvSpPr txBox="1">
          <a:spLocks noChangeArrowheads="1"/>
        </xdr:cNvSpPr>
      </xdr:nvSpPr>
      <xdr:spPr bwMode="auto">
        <a:xfrm>
          <a:off x="7282543" y="1836964"/>
          <a:ext cx="76200" cy="2978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7138</xdr:rowOff>
    </xdr:to>
    <xdr:sp macro="" textlink="">
      <xdr:nvSpPr>
        <xdr:cNvPr id="508" name="Text Box 2">
          <a:extLst>
            <a:ext uri="{FF2B5EF4-FFF2-40B4-BE49-F238E27FC236}">
              <a16:creationId xmlns:a16="http://schemas.microsoft.com/office/drawing/2014/main" id="{7EF50AF8-206C-4149-B065-D5C2D42A8408}"/>
            </a:ext>
          </a:extLst>
        </xdr:cNvPr>
        <xdr:cNvSpPr txBox="1">
          <a:spLocks noChangeArrowheads="1"/>
        </xdr:cNvSpPr>
      </xdr:nvSpPr>
      <xdr:spPr bwMode="auto">
        <a:xfrm>
          <a:off x="7282543" y="1836964"/>
          <a:ext cx="76200" cy="335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148653</xdr:rowOff>
    </xdr:to>
    <xdr:sp macro="" textlink="">
      <xdr:nvSpPr>
        <xdr:cNvPr id="509" name="Text Box 2">
          <a:extLst>
            <a:ext uri="{FF2B5EF4-FFF2-40B4-BE49-F238E27FC236}">
              <a16:creationId xmlns:a16="http://schemas.microsoft.com/office/drawing/2014/main" id="{3F998D68-1BAB-47EF-95C3-0519DE3F1705}"/>
            </a:ext>
          </a:extLst>
        </xdr:cNvPr>
        <xdr:cNvSpPr txBox="1">
          <a:spLocks noChangeArrowheads="1"/>
        </xdr:cNvSpPr>
      </xdr:nvSpPr>
      <xdr:spPr bwMode="auto">
        <a:xfrm>
          <a:off x="7282543" y="1836964"/>
          <a:ext cx="76200" cy="30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148653</xdr:rowOff>
    </xdr:to>
    <xdr:sp macro="" textlink="">
      <xdr:nvSpPr>
        <xdr:cNvPr id="510" name="Text Box 2">
          <a:extLst>
            <a:ext uri="{FF2B5EF4-FFF2-40B4-BE49-F238E27FC236}">
              <a16:creationId xmlns:a16="http://schemas.microsoft.com/office/drawing/2014/main" id="{0CDDA929-7031-4393-9AC6-0E858AD832E5}"/>
            </a:ext>
          </a:extLst>
        </xdr:cNvPr>
        <xdr:cNvSpPr txBox="1">
          <a:spLocks noChangeArrowheads="1"/>
        </xdr:cNvSpPr>
      </xdr:nvSpPr>
      <xdr:spPr bwMode="auto">
        <a:xfrm>
          <a:off x="7282543" y="1836964"/>
          <a:ext cx="76200" cy="30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148653</xdr:rowOff>
    </xdr:to>
    <xdr:sp macro="" textlink="">
      <xdr:nvSpPr>
        <xdr:cNvPr id="511" name="Text Box 2">
          <a:extLst>
            <a:ext uri="{FF2B5EF4-FFF2-40B4-BE49-F238E27FC236}">
              <a16:creationId xmlns:a16="http://schemas.microsoft.com/office/drawing/2014/main" id="{D51237AF-1F86-42A1-9E84-2C24F7973F48}"/>
            </a:ext>
          </a:extLst>
        </xdr:cNvPr>
        <xdr:cNvSpPr txBox="1">
          <a:spLocks noChangeArrowheads="1"/>
        </xdr:cNvSpPr>
      </xdr:nvSpPr>
      <xdr:spPr bwMode="auto">
        <a:xfrm>
          <a:off x="7282543" y="1836964"/>
          <a:ext cx="76200" cy="30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16663</xdr:rowOff>
    </xdr:to>
    <xdr:sp macro="" textlink="">
      <xdr:nvSpPr>
        <xdr:cNvPr id="512" name="Text Box 2">
          <a:extLst>
            <a:ext uri="{FF2B5EF4-FFF2-40B4-BE49-F238E27FC236}">
              <a16:creationId xmlns:a16="http://schemas.microsoft.com/office/drawing/2014/main" id="{F248E21A-6377-4194-9870-73E461147A30}"/>
            </a:ext>
          </a:extLst>
        </xdr:cNvPr>
        <xdr:cNvSpPr txBox="1">
          <a:spLocks noChangeArrowheads="1"/>
        </xdr:cNvSpPr>
      </xdr:nvSpPr>
      <xdr:spPr bwMode="auto">
        <a:xfrm>
          <a:off x="7282543" y="1836964"/>
          <a:ext cx="76200" cy="345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16663</xdr:rowOff>
    </xdr:to>
    <xdr:sp macro="" textlink="">
      <xdr:nvSpPr>
        <xdr:cNvPr id="513" name="Text Box 2">
          <a:extLst>
            <a:ext uri="{FF2B5EF4-FFF2-40B4-BE49-F238E27FC236}">
              <a16:creationId xmlns:a16="http://schemas.microsoft.com/office/drawing/2014/main" id="{74241750-9C7B-4121-9776-E8FD13950110}"/>
            </a:ext>
          </a:extLst>
        </xdr:cNvPr>
        <xdr:cNvSpPr txBox="1">
          <a:spLocks noChangeArrowheads="1"/>
        </xdr:cNvSpPr>
      </xdr:nvSpPr>
      <xdr:spPr bwMode="auto">
        <a:xfrm>
          <a:off x="7282543" y="1836964"/>
          <a:ext cx="76200" cy="345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148653</xdr:rowOff>
    </xdr:to>
    <xdr:sp macro="" textlink="">
      <xdr:nvSpPr>
        <xdr:cNvPr id="514" name="Text Box 2">
          <a:extLst>
            <a:ext uri="{FF2B5EF4-FFF2-40B4-BE49-F238E27FC236}">
              <a16:creationId xmlns:a16="http://schemas.microsoft.com/office/drawing/2014/main" id="{4FB3F970-89C3-4100-806D-29660DE65398}"/>
            </a:ext>
          </a:extLst>
        </xdr:cNvPr>
        <xdr:cNvSpPr txBox="1">
          <a:spLocks noChangeArrowheads="1"/>
        </xdr:cNvSpPr>
      </xdr:nvSpPr>
      <xdr:spPr bwMode="auto">
        <a:xfrm>
          <a:off x="7282543" y="1836964"/>
          <a:ext cx="76200" cy="30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148653</xdr:rowOff>
    </xdr:to>
    <xdr:sp macro="" textlink="">
      <xdr:nvSpPr>
        <xdr:cNvPr id="515" name="Text Box 2">
          <a:extLst>
            <a:ext uri="{FF2B5EF4-FFF2-40B4-BE49-F238E27FC236}">
              <a16:creationId xmlns:a16="http://schemas.microsoft.com/office/drawing/2014/main" id="{1436597C-36E0-4C5A-A0B5-4ACC2A1576A1}"/>
            </a:ext>
          </a:extLst>
        </xdr:cNvPr>
        <xdr:cNvSpPr txBox="1">
          <a:spLocks noChangeArrowheads="1"/>
        </xdr:cNvSpPr>
      </xdr:nvSpPr>
      <xdr:spPr bwMode="auto">
        <a:xfrm>
          <a:off x="7282543" y="1836964"/>
          <a:ext cx="76200" cy="30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148653</xdr:rowOff>
    </xdr:to>
    <xdr:sp macro="" textlink="">
      <xdr:nvSpPr>
        <xdr:cNvPr id="516" name="Text Box 2">
          <a:extLst>
            <a:ext uri="{FF2B5EF4-FFF2-40B4-BE49-F238E27FC236}">
              <a16:creationId xmlns:a16="http://schemas.microsoft.com/office/drawing/2014/main" id="{8BBDE3F5-82D7-43A6-AD81-668A1DE5230E}"/>
            </a:ext>
          </a:extLst>
        </xdr:cNvPr>
        <xdr:cNvSpPr txBox="1">
          <a:spLocks noChangeArrowheads="1"/>
        </xdr:cNvSpPr>
      </xdr:nvSpPr>
      <xdr:spPr bwMode="auto">
        <a:xfrm>
          <a:off x="7282543" y="1836964"/>
          <a:ext cx="76200" cy="30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139128</xdr:rowOff>
    </xdr:to>
    <xdr:sp macro="" textlink="">
      <xdr:nvSpPr>
        <xdr:cNvPr id="517" name="Text Box 2">
          <a:extLst>
            <a:ext uri="{FF2B5EF4-FFF2-40B4-BE49-F238E27FC236}">
              <a16:creationId xmlns:a16="http://schemas.microsoft.com/office/drawing/2014/main" id="{7BCCF7D6-F5DB-4EF5-9FB0-962134ECE436}"/>
            </a:ext>
          </a:extLst>
        </xdr:cNvPr>
        <xdr:cNvSpPr txBox="1">
          <a:spLocks noChangeArrowheads="1"/>
        </xdr:cNvSpPr>
      </xdr:nvSpPr>
      <xdr:spPr bwMode="auto">
        <a:xfrm>
          <a:off x="7282543" y="1836964"/>
          <a:ext cx="76200" cy="2978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139128</xdr:rowOff>
    </xdr:to>
    <xdr:sp macro="" textlink="">
      <xdr:nvSpPr>
        <xdr:cNvPr id="518" name="Text Box 2">
          <a:extLst>
            <a:ext uri="{FF2B5EF4-FFF2-40B4-BE49-F238E27FC236}">
              <a16:creationId xmlns:a16="http://schemas.microsoft.com/office/drawing/2014/main" id="{1AE2C0E4-AB85-4EFE-B577-0291DC2184AB}"/>
            </a:ext>
          </a:extLst>
        </xdr:cNvPr>
        <xdr:cNvSpPr txBox="1">
          <a:spLocks noChangeArrowheads="1"/>
        </xdr:cNvSpPr>
      </xdr:nvSpPr>
      <xdr:spPr bwMode="auto">
        <a:xfrm>
          <a:off x="7282543" y="1836964"/>
          <a:ext cx="76200" cy="2978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144762</xdr:rowOff>
    </xdr:to>
    <xdr:sp macro="" textlink="">
      <xdr:nvSpPr>
        <xdr:cNvPr id="519" name="Text Box 2">
          <a:extLst>
            <a:ext uri="{FF2B5EF4-FFF2-40B4-BE49-F238E27FC236}">
              <a16:creationId xmlns:a16="http://schemas.microsoft.com/office/drawing/2014/main" id="{A4F87F37-0826-4556-AC39-42BD275EE8E1}"/>
            </a:ext>
          </a:extLst>
        </xdr:cNvPr>
        <xdr:cNvSpPr txBox="1">
          <a:spLocks noChangeArrowheads="1"/>
        </xdr:cNvSpPr>
      </xdr:nvSpPr>
      <xdr:spPr bwMode="auto">
        <a:xfrm>
          <a:off x="7282543" y="1836964"/>
          <a:ext cx="76200" cy="30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12772</xdr:rowOff>
    </xdr:to>
    <xdr:sp macro="" textlink="">
      <xdr:nvSpPr>
        <xdr:cNvPr id="520" name="Text Box 2">
          <a:extLst>
            <a:ext uri="{FF2B5EF4-FFF2-40B4-BE49-F238E27FC236}">
              <a16:creationId xmlns:a16="http://schemas.microsoft.com/office/drawing/2014/main" id="{DFC42EB1-368F-4A34-A785-9418FA3AFC47}"/>
            </a:ext>
          </a:extLst>
        </xdr:cNvPr>
        <xdr:cNvSpPr txBox="1">
          <a:spLocks noChangeArrowheads="1"/>
        </xdr:cNvSpPr>
      </xdr:nvSpPr>
      <xdr:spPr bwMode="auto">
        <a:xfrm>
          <a:off x="7282543" y="1836964"/>
          <a:ext cx="76200" cy="3416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144762</xdr:rowOff>
    </xdr:to>
    <xdr:sp macro="" textlink="">
      <xdr:nvSpPr>
        <xdr:cNvPr id="521" name="Text Box 2">
          <a:extLst>
            <a:ext uri="{FF2B5EF4-FFF2-40B4-BE49-F238E27FC236}">
              <a16:creationId xmlns:a16="http://schemas.microsoft.com/office/drawing/2014/main" id="{9A9D8CB5-7F8F-4E29-9569-7B5885609DAB}"/>
            </a:ext>
          </a:extLst>
        </xdr:cNvPr>
        <xdr:cNvSpPr txBox="1">
          <a:spLocks noChangeArrowheads="1"/>
        </xdr:cNvSpPr>
      </xdr:nvSpPr>
      <xdr:spPr bwMode="auto">
        <a:xfrm>
          <a:off x="7282543" y="1836964"/>
          <a:ext cx="76200" cy="30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12772</xdr:rowOff>
    </xdr:to>
    <xdr:sp macro="" textlink="">
      <xdr:nvSpPr>
        <xdr:cNvPr id="522" name="Text Box 2">
          <a:extLst>
            <a:ext uri="{FF2B5EF4-FFF2-40B4-BE49-F238E27FC236}">
              <a16:creationId xmlns:a16="http://schemas.microsoft.com/office/drawing/2014/main" id="{5CC81695-9764-4562-820C-A267760EE514}"/>
            </a:ext>
          </a:extLst>
        </xdr:cNvPr>
        <xdr:cNvSpPr txBox="1">
          <a:spLocks noChangeArrowheads="1"/>
        </xdr:cNvSpPr>
      </xdr:nvSpPr>
      <xdr:spPr bwMode="auto">
        <a:xfrm>
          <a:off x="7282543" y="1836964"/>
          <a:ext cx="76200" cy="3416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144762</xdr:rowOff>
    </xdr:to>
    <xdr:sp macro="" textlink="">
      <xdr:nvSpPr>
        <xdr:cNvPr id="523" name="Text Box 2">
          <a:extLst>
            <a:ext uri="{FF2B5EF4-FFF2-40B4-BE49-F238E27FC236}">
              <a16:creationId xmlns:a16="http://schemas.microsoft.com/office/drawing/2014/main" id="{82A04B98-35FB-40AF-B26D-3324D18BA38D}"/>
            </a:ext>
          </a:extLst>
        </xdr:cNvPr>
        <xdr:cNvSpPr txBox="1">
          <a:spLocks noChangeArrowheads="1"/>
        </xdr:cNvSpPr>
      </xdr:nvSpPr>
      <xdr:spPr bwMode="auto">
        <a:xfrm>
          <a:off x="7282543" y="1836964"/>
          <a:ext cx="76200" cy="30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12772</xdr:rowOff>
    </xdr:to>
    <xdr:sp macro="" textlink="">
      <xdr:nvSpPr>
        <xdr:cNvPr id="524" name="Text Box 2">
          <a:extLst>
            <a:ext uri="{FF2B5EF4-FFF2-40B4-BE49-F238E27FC236}">
              <a16:creationId xmlns:a16="http://schemas.microsoft.com/office/drawing/2014/main" id="{BC0E7AE1-9FDD-4A28-A75E-E41F7DABAF17}"/>
            </a:ext>
          </a:extLst>
        </xdr:cNvPr>
        <xdr:cNvSpPr txBox="1">
          <a:spLocks noChangeArrowheads="1"/>
        </xdr:cNvSpPr>
      </xdr:nvSpPr>
      <xdr:spPr bwMode="auto">
        <a:xfrm>
          <a:off x="7282543" y="1836964"/>
          <a:ext cx="76200" cy="3416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154287</xdr:rowOff>
    </xdr:to>
    <xdr:sp macro="" textlink="">
      <xdr:nvSpPr>
        <xdr:cNvPr id="525" name="Text Box 2">
          <a:extLst>
            <a:ext uri="{FF2B5EF4-FFF2-40B4-BE49-F238E27FC236}">
              <a16:creationId xmlns:a16="http://schemas.microsoft.com/office/drawing/2014/main" id="{D4890FF5-80B6-42D0-8AEB-06AE67B844A3}"/>
            </a:ext>
          </a:extLst>
        </xdr:cNvPr>
        <xdr:cNvSpPr txBox="1">
          <a:spLocks noChangeArrowheads="1"/>
        </xdr:cNvSpPr>
      </xdr:nvSpPr>
      <xdr:spPr bwMode="auto">
        <a:xfrm>
          <a:off x="7282543" y="1836964"/>
          <a:ext cx="76200" cy="313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154287</xdr:rowOff>
    </xdr:to>
    <xdr:sp macro="" textlink="">
      <xdr:nvSpPr>
        <xdr:cNvPr id="526" name="Text Box 2">
          <a:extLst>
            <a:ext uri="{FF2B5EF4-FFF2-40B4-BE49-F238E27FC236}">
              <a16:creationId xmlns:a16="http://schemas.microsoft.com/office/drawing/2014/main" id="{CE33B7C5-0702-461C-AAA3-38B642B8027A}"/>
            </a:ext>
          </a:extLst>
        </xdr:cNvPr>
        <xdr:cNvSpPr txBox="1">
          <a:spLocks noChangeArrowheads="1"/>
        </xdr:cNvSpPr>
      </xdr:nvSpPr>
      <xdr:spPr bwMode="auto">
        <a:xfrm>
          <a:off x="7282543" y="1836964"/>
          <a:ext cx="76200" cy="313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154287</xdr:rowOff>
    </xdr:to>
    <xdr:sp macro="" textlink="">
      <xdr:nvSpPr>
        <xdr:cNvPr id="527" name="Text Box 2">
          <a:extLst>
            <a:ext uri="{FF2B5EF4-FFF2-40B4-BE49-F238E27FC236}">
              <a16:creationId xmlns:a16="http://schemas.microsoft.com/office/drawing/2014/main" id="{2B4F335C-CCF5-4C51-888A-996CB1126319}"/>
            </a:ext>
          </a:extLst>
        </xdr:cNvPr>
        <xdr:cNvSpPr txBox="1">
          <a:spLocks noChangeArrowheads="1"/>
        </xdr:cNvSpPr>
      </xdr:nvSpPr>
      <xdr:spPr bwMode="auto">
        <a:xfrm>
          <a:off x="7282543" y="1836964"/>
          <a:ext cx="76200" cy="313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22297</xdr:rowOff>
    </xdr:to>
    <xdr:sp macro="" textlink="">
      <xdr:nvSpPr>
        <xdr:cNvPr id="528" name="Text Box 2">
          <a:extLst>
            <a:ext uri="{FF2B5EF4-FFF2-40B4-BE49-F238E27FC236}">
              <a16:creationId xmlns:a16="http://schemas.microsoft.com/office/drawing/2014/main" id="{166F9D04-4359-44FE-85AC-F79028A4DEA2}"/>
            </a:ext>
          </a:extLst>
        </xdr:cNvPr>
        <xdr:cNvSpPr txBox="1">
          <a:spLocks noChangeArrowheads="1"/>
        </xdr:cNvSpPr>
      </xdr:nvSpPr>
      <xdr:spPr bwMode="auto">
        <a:xfrm>
          <a:off x="7282543" y="1836964"/>
          <a:ext cx="76200" cy="3511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10</xdr:row>
      <xdr:rowOff>22297</xdr:rowOff>
    </xdr:to>
    <xdr:sp macro="" textlink="">
      <xdr:nvSpPr>
        <xdr:cNvPr id="529" name="Text Box 2">
          <a:extLst>
            <a:ext uri="{FF2B5EF4-FFF2-40B4-BE49-F238E27FC236}">
              <a16:creationId xmlns:a16="http://schemas.microsoft.com/office/drawing/2014/main" id="{2BFDC278-5AB2-40B8-882B-6EE14E72F801}"/>
            </a:ext>
          </a:extLst>
        </xdr:cNvPr>
        <xdr:cNvSpPr txBox="1">
          <a:spLocks noChangeArrowheads="1"/>
        </xdr:cNvSpPr>
      </xdr:nvSpPr>
      <xdr:spPr bwMode="auto">
        <a:xfrm>
          <a:off x="7282543" y="1836964"/>
          <a:ext cx="76200" cy="3511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154287</xdr:rowOff>
    </xdr:to>
    <xdr:sp macro="" textlink="">
      <xdr:nvSpPr>
        <xdr:cNvPr id="530" name="Text Box 2">
          <a:extLst>
            <a:ext uri="{FF2B5EF4-FFF2-40B4-BE49-F238E27FC236}">
              <a16:creationId xmlns:a16="http://schemas.microsoft.com/office/drawing/2014/main" id="{BCFBAE6D-4D20-45AF-AA0B-ED4D2FBEC411}"/>
            </a:ext>
          </a:extLst>
        </xdr:cNvPr>
        <xdr:cNvSpPr txBox="1">
          <a:spLocks noChangeArrowheads="1"/>
        </xdr:cNvSpPr>
      </xdr:nvSpPr>
      <xdr:spPr bwMode="auto">
        <a:xfrm>
          <a:off x="7282543" y="1836964"/>
          <a:ext cx="76200" cy="313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154287</xdr:rowOff>
    </xdr:to>
    <xdr:sp macro="" textlink="">
      <xdr:nvSpPr>
        <xdr:cNvPr id="531" name="Text Box 2">
          <a:extLst>
            <a:ext uri="{FF2B5EF4-FFF2-40B4-BE49-F238E27FC236}">
              <a16:creationId xmlns:a16="http://schemas.microsoft.com/office/drawing/2014/main" id="{33E9F36B-1D78-4BE8-80C5-7F0217C4D085}"/>
            </a:ext>
          </a:extLst>
        </xdr:cNvPr>
        <xdr:cNvSpPr txBox="1">
          <a:spLocks noChangeArrowheads="1"/>
        </xdr:cNvSpPr>
      </xdr:nvSpPr>
      <xdr:spPr bwMode="auto">
        <a:xfrm>
          <a:off x="7282543" y="1836964"/>
          <a:ext cx="76200" cy="313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154287</xdr:rowOff>
    </xdr:to>
    <xdr:sp macro="" textlink="">
      <xdr:nvSpPr>
        <xdr:cNvPr id="532" name="Text Box 2">
          <a:extLst>
            <a:ext uri="{FF2B5EF4-FFF2-40B4-BE49-F238E27FC236}">
              <a16:creationId xmlns:a16="http://schemas.microsoft.com/office/drawing/2014/main" id="{62F9A4DA-907D-4C6E-BE42-2C51AA7E7A75}"/>
            </a:ext>
          </a:extLst>
        </xdr:cNvPr>
        <xdr:cNvSpPr txBox="1">
          <a:spLocks noChangeArrowheads="1"/>
        </xdr:cNvSpPr>
      </xdr:nvSpPr>
      <xdr:spPr bwMode="auto">
        <a:xfrm>
          <a:off x="7282543" y="1836964"/>
          <a:ext cx="76200" cy="313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144762</xdr:rowOff>
    </xdr:to>
    <xdr:sp macro="" textlink="">
      <xdr:nvSpPr>
        <xdr:cNvPr id="533" name="Text Box 2">
          <a:extLst>
            <a:ext uri="{FF2B5EF4-FFF2-40B4-BE49-F238E27FC236}">
              <a16:creationId xmlns:a16="http://schemas.microsoft.com/office/drawing/2014/main" id="{4022A4F4-C139-4D26-BE17-025250AAF52E}"/>
            </a:ext>
          </a:extLst>
        </xdr:cNvPr>
        <xdr:cNvSpPr txBox="1">
          <a:spLocks noChangeArrowheads="1"/>
        </xdr:cNvSpPr>
      </xdr:nvSpPr>
      <xdr:spPr bwMode="auto">
        <a:xfrm>
          <a:off x="7282543" y="1836964"/>
          <a:ext cx="76200" cy="30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144762</xdr:rowOff>
    </xdr:to>
    <xdr:sp macro="" textlink="">
      <xdr:nvSpPr>
        <xdr:cNvPr id="534" name="Text Box 2">
          <a:extLst>
            <a:ext uri="{FF2B5EF4-FFF2-40B4-BE49-F238E27FC236}">
              <a16:creationId xmlns:a16="http://schemas.microsoft.com/office/drawing/2014/main" id="{D9E439BA-DB42-490A-B36F-5F7242BC35A0}"/>
            </a:ext>
          </a:extLst>
        </xdr:cNvPr>
        <xdr:cNvSpPr txBox="1">
          <a:spLocks noChangeArrowheads="1"/>
        </xdr:cNvSpPr>
      </xdr:nvSpPr>
      <xdr:spPr bwMode="auto">
        <a:xfrm>
          <a:off x="7282543" y="1836964"/>
          <a:ext cx="76200" cy="3035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535" name="Text Box 2">
          <a:extLst>
            <a:ext uri="{FF2B5EF4-FFF2-40B4-BE49-F238E27FC236}">
              <a16:creationId xmlns:a16="http://schemas.microsoft.com/office/drawing/2014/main" id="{3DA65873-EBDF-43A5-8A8C-0DFFC1D8ECFC}"/>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78015</xdr:rowOff>
    </xdr:to>
    <xdr:sp macro="" textlink="">
      <xdr:nvSpPr>
        <xdr:cNvPr id="536" name="Text Box 2">
          <a:extLst>
            <a:ext uri="{FF2B5EF4-FFF2-40B4-BE49-F238E27FC236}">
              <a16:creationId xmlns:a16="http://schemas.microsoft.com/office/drawing/2014/main" id="{7A92F136-097D-4A3C-A4B3-D43BA9D3AAED}"/>
            </a:ext>
          </a:extLst>
        </xdr:cNvPr>
        <xdr:cNvSpPr txBox="1">
          <a:spLocks noChangeArrowheads="1"/>
        </xdr:cNvSpPr>
      </xdr:nvSpPr>
      <xdr:spPr bwMode="auto">
        <a:xfrm>
          <a:off x="7282543" y="1836964"/>
          <a:ext cx="76200" cy="236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116115</xdr:rowOff>
    </xdr:to>
    <xdr:sp macro="" textlink="">
      <xdr:nvSpPr>
        <xdr:cNvPr id="537" name="Text Box 2">
          <a:extLst>
            <a:ext uri="{FF2B5EF4-FFF2-40B4-BE49-F238E27FC236}">
              <a16:creationId xmlns:a16="http://schemas.microsoft.com/office/drawing/2014/main" id="{98C617D2-B70C-4C0C-A322-7E110A47870E}"/>
            </a:ext>
          </a:extLst>
        </xdr:cNvPr>
        <xdr:cNvSpPr txBox="1">
          <a:spLocks noChangeArrowheads="1"/>
        </xdr:cNvSpPr>
      </xdr:nvSpPr>
      <xdr:spPr bwMode="auto">
        <a:xfrm>
          <a:off x="7282543" y="1836964"/>
          <a:ext cx="76200" cy="2748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78015</xdr:rowOff>
    </xdr:to>
    <xdr:sp macro="" textlink="">
      <xdr:nvSpPr>
        <xdr:cNvPr id="538" name="Text Box 2">
          <a:extLst>
            <a:ext uri="{FF2B5EF4-FFF2-40B4-BE49-F238E27FC236}">
              <a16:creationId xmlns:a16="http://schemas.microsoft.com/office/drawing/2014/main" id="{34DD1B2E-0D30-41EA-9F0E-436404F2C9C3}"/>
            </a:ext>
          </a:extLst>
        </xdr:cNvPr>
        <xdr:cNvSpPr txBox="1">
          <a:spLocks noChangeArrowheads="1"/>
        </xdr:cNvSpPr>
      </xdr:nvSpPr>
      <xdr:spPr bwMode="auto">
        <a:xfrm>
          <a:off x="7282543" y="1836964"/>
          <a:ext cx="76200" cy="236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116115</xdr:rowOff>
    </xdr:to>
    <xdr:sp macro="" textlink="">
      <xdr:nvSpPr>
        <xdr:cNvPr id="539" name="Text Box 2">
          <a:extLst>
            <a:ext uri="{FF2B5EF4-FFF2-40B4-BE49-F238E27FC236}">
              <a16:creationId xmlns:a16="http://schemas.microsoft.com/office/drawing/2014/main" id="{3A4054BE-17EB-491D-9046-985DF7F57883}"/>
            </a:ext>
          </a:extLst>
        </xdr:cNvPr>
        <xdr:cNvSpPr txBox="1">
          <a:spLocks noChangeArrowheads="1"/>
        </xdr:cNvSpPr>
      </xdr:nvSpPr>
      <xdr:spPr bwMode="auto">
        <a:xfrm>
          <a:off x="7282543" y="1836964"/>
          <a:ext cx="76200" cy="2748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78015</xdr:rowOff>
    </xdr:to>
    <xdr:sp macro="" textlink="">
      <xdr:nvSpPr>
        <xdr:cNvPr id="540" name="Text Box 2">
          <a:extLst>
            <a:ext uri="{FF2B5EF4-FFF2-40B4-BE49-F238E27FC236}">
              <a16:creationId xmlns:a16="http://schemas.microsoft.com/office/drawing/2014/main" id="{C2486294-7BCB-4B26-A2D4-C9F50FA2F30E}"/>
            </a:ext>
          </a:extLst>
        </xdr:cNvPr>
        <xdr:cNvSpPr txBox="1">
          <a:spLocks noChangeArrowheads="1"/>
        </xdr:cNvSpPr>
      </xdr:nvSpPr>
      <xdr:spPr bwMode="auto">
        <a:xfrm>
          <a:off x="7282543" y="1836964"/>
          <a:ext cx="76200" cy="236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116115</xdr:rowOff>
    </xdr:to>
    <xdr:sp macro="" textlink="">
      <xdr:nvSpPr>
        <xdr:cNvPr id="541" name="Text Box 2">
          <a:extLst>
            <a:ext uri="{FF2B5EF4-FFF2-40B4-BE49-F238E27FC236}">
              <a16:creationId xmlns:a16="http://schemas.microsoft.com/office/drawing/2014/main" id="{CDC2CCF3-9A84-4EF8-B9C1-BF06B3C2EEB1}"/>
            </a:ext>
          </a:extLst>
        </xdr:cNvPr>
        <xdr:cNvSpPr txBox="1">
          <a:spLocks noChangeArrowheads="1"/>
        </xdr:cNvSpPr>
      </xdr:nvSpPr>
      <xdr:spPr bwMode="auto">
        <a:xfrm>
          <a:off x="7282543" y="1836964"/>
          <a:ext cx="76200" cy="2748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542" name="Text Box 2">
          <a:extLst>
            <a:ext uri="{FF2B5EF4-FFF2-40B4-BE49-F238E27FC236}">
              <a16:creationId xmlns:a16="http://schemas.microsoft.com/office/drawing/2014/main" id="{4C8C0817-DEF4-4CA3-BBB3-E1D7FD4CD0BD}"/>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543" name="Text Box 2">
          <a:extLst>
            <a:ext uri="{FF2B5EF4-FFF2-40B4-BE49-F238E27FC236}">
              <a16:creationId xmlns:a16="http://schemas.microsoft.com/office/drawing/2014/main" id="{87DEC396-F045-4838-BC87-1DCCE9A5E2E6}"/>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544" name="Text Box 2">
          <a:extLst>
            <a:ext uri="{FF2B5EF4-FFF2-40B4-BE49-F238E27FC236}">
              <a16:creationId xmlns:a16="http://schemas.microsoft.com/office/drawing/2014/main" id="{090F93AD-5168-4945-A5E5-A136DAC7043F}"/>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125640</xdr:rowOff>
    </xdr:to>
    <xdr:sp macro="" textlink="">
      <xdr:nvSpPr>
        <xdr:cNvPr id="545" name="Text Box 2">
          <a:extLst>
            <a:ext uri="{FF2B5EF4-FFF2-40B4-BE49-F238E27FC236}">
              <a16:creationId xmlns:a16="http://schemas.microsoft.com/office/drawing/2014/main" id="{67314A7B-185C-456F-9780-7D53B7F8CFA9}"/>
            </a:ext>
          </a:extLst>
        </xdr:cNvPr>
        <xdr:cNvSpPr txBox="1">
          <a:spLocks noChangeArrowheads="1"/>
        </xdr:cNvSpPr>
      </xdr:nvSpPr>
      <xdr:spPr bwMode="auto">
        <a:xfrm>
          <a:off x="7282543" y="1836964"/>
          <a:ext cx="76200" cy="2843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125640</xdr:rowOff>
    </xdr:to>
    <xdr:sp macro="" textlink="">
      <xdr:nvSpPr>
        <xdr:cNvPr id="546" name="Text Box 2">
          <a:extLst>
            <a:ext uri="{FF2B5EF4-FFF2-40B4-BE49-F238E27FC236}">
              <a16:creationId xmlns:a16="http://schemas.microsoft.com/office/drawing/2014/main" id="{D143236C-5EB7-4EA6-803C-5CDAF23EBB7B}"/>
            </a:ext>
          </a:extLst>
        </xdr:cNvPr>
        <xdr:cNvSpPr txBox="1">
          <a:spLocks noChangeArrowheads="1"/>
        </xdr:cNvSpPr>
      </xdr:nvSpPr>
      <xdr:spPr bwMode="auto">
        <a:xfrm>
          <a:off x="7282543" y="1836964"/>
          <a:ext cx="76200" cy="2843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547" name="Text Box 2">
          <a:extLst>
            <a:ext uri="{FF2B5EF4-FFF2-40B4-BE49-F238E27FC236}">
              <a16:creationId xmlns:a16="http://schemas.microsoft.com/office/drawing/2014/main" id="{96EEDC3B-D35C-409B-B3D5-75417AFC4998}"/>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548" name="Text Box 2">
          <a:extLst>
            <a:ext uri="{FF2B5EF4-FFF2-40B4-BE49-F238E27FC236}">
              <a16:creationId xmlns:a16="http://schemas.microsoft.com/office/drawing/2014/main" id="{8D4DF8A7-CDB4-4739-B54F-45DED6A738AE}"/>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549" name="Text Box 2">
          <a:extLst>
            <a:ext uri="{FF2B5EF4-FFF2-40B4-BE49-F238E27FC236}">
              <a16:creationId xmlns:a16="http://schemas.microsoft.com/office/drawing/2014/main" id="{A9AD7AB3-C4B9-4B8B-9C9D-77575A052690}"/>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78015</xdr:rowOff>
    </xdr:to>
    <xdr:sp macro="" textlink="">
      <xdr:nvSpPr>
        <xdr:cNvPr id="550" name="Text Box 2">
          <a:extLst>
            <a:ext uri="{FF2B5EF4-FFF2-40B4-BE49-F238E27FC236}">
              <a16:creationId xmlns:a16="http://schemas.microsoft.com/office/drawing/2014/main" id="{F49630E4-6B61-43DE-A09A-B97CA1FA9218}"/>
            </a:ext>
          </a:extLst>
        </xdr:cNvPr>
        <xdr:cNvSpPr txBox="1">
          <a:spLocks noChangeArrowheads="1"/>
        </xdr:cNvSpPr>
      </xdr:nvSpPr>
      <xdr:spPr bwMode="auto">
        <a:xfrm>
          <a:off x="7282543" y="1836964"/>
          <a:ext cx="76200" cy="236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78015</xdr:rowOff>
    </xdr:to>
    <xdr:sp macro="" textlink="">
      <xdr:nvSpPr>
        <xdr:cNvPr id="551" name="Text Box 2">
          <a:extLst>
            <a:ext uri="{FF2B5EF4-FFF2-40B4-BE49-F238E27FC236}">
              <a16:creationId xmlns:a16="http://schemas.microsoft.com/office/drawing/2014/main" id="{0D0065D4-0F83-40A4-B877-2E372B1E31AB}"/>
            </a:ext>
          </a:extLst>
        </xdr:cNvPr>
        <xdr:cNvSpPr txBox="1">
          <a:spLocks noChangeArrowheads="1"/>
        </xdr:cNvSpPr>
      </xdr:nvSpPr>
      <xdr:spPr bwMode="auto">
        <a:xfrm>
          <a:off x="7282543" y="1836964"/>
          <a:ext cx="76200" cy="236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28575</xdr:rowOff>
    </xdr:to>
    <xdr:sp macro="" textlink="">
      <xdr:nvSpPr>
        <xdr:cNvPr id="552" name="Text Box 2">
          <a:extLst>
            <a:ext uri="{FF2B5EF4-FFF2-40B4-BE49-F238E27FC236}">
              <a16:creationId xmlns:a16="http://schemas.microsoft.com/office/drawing/2014/main" id="{0127D834-3183-48CB-9576-9128C0AC9409}"/>
            </a:ext>
          </a:extLst>
        </xdr:cNvPr>
        <xdr:cNvSpPr txBox="1">
          <a:spLocks noChangeArrowheads="1"/>
        </xdr:cNvSpPr>
      </xdr:nvSpPr>
      <xdr:spPr bwMode="auto">
        <a:xfrm>
          <a:off x="7282543" y="1836964"/>
          <a:ext cx="76200" cy="187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49440</xdr:rowOff>
    </xdr:to>
    <xdr:sp macro="" textlink="">
      <xdr:nvSpPr>
        <xdr:cNvPr id="553" name="Text Box 2">
          <a:extLst>
            <a:ext uri="{FF2B5EF4-FFF2-40B4-BE49-F238E27FC236}">
              <a16:creationId xmlns:a16="http://schemas.microsoft.com/office/drawing/2014/main" id="{1CA3B2C3-6A17-4E01-BAE1-D2A85A67FD3E}"/>
            </a:ext>
          </a:extLst>
        </xdr:cNvPr>
        <xdr:cNvSpPr txBox="1">
          <a:spLocks noChangeArrowheads="1"/>
        </xdr:cNvSpPr>
      </xdr:nvSpPr>
      <xdr:spPr bwMode="auto">
        <a:xfrm>
          <a:off x="7282543" y="1836964"/>
          <a:ext cx="76200" cy="208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554" name="Text Box 2">
          <a:extLst>
            <a:ext uri="{FF2B5EF4-FFF2-40B4-BE49-F238E27FC236}">
              <a16:creationId xmlns:a16="http://schemas.microsoft.com/office/drawing/2014/main" id="{BA59977D-0F33-4203-86C4-1BBDC61F0107}"/>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49440</xdr:rowOff>
    </xdr:to>
    <xdr:sp macro="" textlink="">
      <xdr:nvSpPr>
        <xdr:cNvPr id="555" name="Text Box 2">
          <a:extLst>
            <a:ext uri="{FF2B5EF4-FFF2-40B4-BE49-F238E27FC236}">
              <a16:creationId xmlns:a16="http://schemas.microsoft.com/office/drawing/2014/main" id="{7AFC34FA-21A6-4250-98BE-30007F8256DC}"/>
            </a:ext>
          </a:extLst>
        </xdr:cNvPr>
        <xdr:cNvSpPr txBox="1">
          <a:spLocks noChangeArrowheads="1"/>
        </xdr:cNvSpPr>
      </xdr:nvSpPr>
      <xdr:spPr bwMode="auto">
        <a:xfrm>
          <a:off x="7282543" y="1836964"/>
          <a:ext cx="76200" cy="208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556" name="Text Box 2">
          <a:extLst>
            <a:ext uri="{FF2B5EF4-FFF2-40B4-BE49-F238E27FC236}">
              <a16:creationId xmlns:a16="http://schemas.microsoft.com/office/drawing/2014/main" id="{888F4993-083A-4BA0-B537-E31B2C5D0E28}"/>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49440</xdr:rowOff>
    </xdr:to>
    <xdr:sp macro="" textlink="">
      <xdr:nvSpPr>
        <xdr:cNvPr id="557" name="Text Box 2">
          <a:extLst>
            <a:ext uri="{FF2B5EF4-FFF2-40B4-BE49-F238E27FC236}">
              <a16:creationId xmlns:a16="http://schemas.microsoft.com/office/drawing/2014/main" id="{E9599F58-7205-4DC0-A173-E2CE051D9162}"/>
            </a:ext>
          </a:extLst>
        </xdr:cNvPr>
        <xdr:cNvSpPr txBox="1">
          <a:spLocks noChangeArrowheads="1"/>
        </xdr:cNvSpPr>
      </xdr:nvSpPr>
      <xdr:spPr bwMode="auto">
        <a:xfrm>
          <a:off x="7282543" y="1836964"/>
          <a:ext cx="76200" cy="208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87540</xdr:rowOff>
    </xdr:to>
    <xdr:sp macro="" textlink="">
      <xdr:nvSpPr>
        <xdr:cNvPr id="558" name="Text Box 2">
          <a:extLst>
            <a:ext uri="{FF2B5EF4-FFF2-40B4-BE49-F238E27FC236}">
              <a16:creationId xmlns:a16="http://schemas.microsoft.com/office/drawing/2014/main" id="{74F03574-C6CC-4F6F-83B9-BF3ACD3DC3FF}"/>
            </a:ext>
          </a:extLst>
        </xdr:cNvPr>
        <xdr:cNvSpPr txBox="1">
          <a:spLocks noChangeArrowheads="1"/>
        </xdr:cNvSpPr>
      </xdr:nvSpPr>
      <xdr:spPr bwMode="auto">
        <a:xfrm>
          <a:off x="7282543" y="1836964"/>
          <a:ext cx="76200" cy="246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58965</xdr:rowOff>
    </xdr:to>
    <xdr:sp macro="" textlink="">
      <xdr:nvSpPr>
        <xdr:cNvPr id="559" name="Text Box 2">
          <a:extLst>
            <a:ext uri="{FF2B5EF4-FFF2-40B4-BE49-F238E27FC236}">
              <a16:creationId xmlns:a16="http://schemas.microsoft.com/office/drawing/2014/main" id="{0FE353BB-A91B-4FA9-A5B7-7D9CE44239DA}"/>
            </a:ext>
          </a:extLst>
        </xdr:cNvPr>
        <xdr:cNvSpPr txBox="1">
          <a:spLocks noChangeArrowheads="1"/>
        </xdr:cNvSpPr>
      </xdr:nvSpPr>
      <xdr:spPr bwMode="auto">
        <a:xfrm>
          <a:off x="7282543" y="1836964"/>
          <a:ext cx="76200" cy="21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58965</xdr:rowOff>
    </xdr:to>
    <xdr:sp macro="" textlink="">
      <xdr:nvSpPr>
        <xdr:cNvPr id="560" name="Text Box 2">
          <a:extLst>
            <a:ext uri="{FF2B5EF4-FFF2-40B4-BE49-F238E27FC236}">
              <a16:creationId xmlns:a16="http://schemas.microsoft.com/office/drawing/2014/main" id="{D9C4596F-1998-44BA-8A1B-4065DB498329}"/>
            </a:ext>
          </a:extLst>
        </xdr:cNvPr>
        <xdr:cNvSpPr txBox="1">
          <a:spLocks noChangeArrowheads="1"/>
        </xdr:cNvSpPr>
      </xdr:nvSpPr>
      <xdr:spPr bwMode="auto">
        <a:xfrm>
          <a:off x="7282543" y="1836964"/>
          <a:ext cx="76200" cy="21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58965</xdr:rowOff>
    </xdr:to>
    <xdr:sp macro="" textlink="">
      <xdr:nvSpPr>
        <xdr:cNvPr id="561" name="Text Box 2">
          <a:extLst>
            <a:ext uri="{FF2B5EF4-FFF2-40B4-BE49-F238E27FC236}">
              <a16:creationId xmlns:a16="http://schemas.microsoft.com/office/drawing/2014/main" id="{1439349D-BDD8-4575-850E-C953961CE00A}"/>
            </a:ext>
          </a:extLst>
        </xdr:cNvPr>
        <xdr:cNvSpPr txBox="1">
          <a:spLocks noChangeArrowheads="1"/>
        </xdr:cNvSpPr>
      </xdr:nvSpPr>
      <xdr:spPr bwMode="auto">
        <a:xfrm>
          <a:off x="7282543" y="1836964"/>
          <a:ext cx="76200" cy="21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97065</xdr:rowOff>
    </xdr:to>
    <xdr:sp macro="" textlink="">
      <xdr:nvSpPr>
        <xdr:cNvPr id="562" name="Text Box 2">
          <a:extLst>
            <a:ext uri="{FF2B5EF4-FFF2-40B4-BE49-F238E27FC236}">
              <a16:creationId xmlns:a16="http://schemas.microsoft.com/office/drawing/2014/main" id="{D4BC6A49-F58B-4468-80E6-87A9DB0C295E}"/>
            </a:ext>
          </a:extLst>
        </xdr:cNvPr>
        <xdr:cNvSpPr txBox="1">
          <a:spLocks noChangeArrowheads="1"/>
        </xdr:cNvSpPr>
      </xdr:nvSpPr>
      <xdr:spPr bwMode="auto">
        <a:xfrm>
          <a:off x="7282543" y="1836964"/>
          <a:ext cx="76200" cy="2558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97065</xdr:rowOff>
    </xdr:to>
    <xdr:sp macro="" textlink="">
      <xdr:nvSpPr>
        <xdr:cNvPr id="563" name="Text Box 2">
          <a:extLst>
            <a:ext uri="{FF2B5EF4-FFF2-40B4-BE49-F238E27FC236}">
              <a16:creationId xmlns:a16="http://schemas.microsoft.com/office/drawing/2014/main" id="{5EA08F33-9B3E-4954-A0D5-C6667A4D5304}"/>
            </a:ext>
          </a:extLst>
        </xdr:cNvPr>
        <xdr:cNvSpPr txBox="1">
          <a:spLocks noChangeArrowheads="1"/>
        </xdr:cNvSpPr>
      </xdr:nvSpPr>
      <xdr:spPr bwMode="auto">
        <a:xfrm>
          <a:off x="7282543" y="1836964"/>
          <a:ext cx="76200" cy="2558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58965</xdr:rowOff>
    </xdr:to>
    <xdr:sp macro="" textlink="">
      <xdr:nvSpPr>
        <xdr:cNvPr id="564" name="Text Box 2">
          <a:extLst>
            <a:ext uri="{FF2B5EF4-FFF2-40B4-BE49-F238E27FC236}">
              <a16:creationId xmlns:a16="http://schemas.microsoft.com/office/drawing/2014/main" id="{0BA8CD90-C664-493C-ABED-D142062AFD30}"/>
            </a:ext>
          </a:extLst>
        </xdr:cNvPr>
        <xdr:cNvSpPr txBox="1">
          <a:spLocks noChangeArrowheads="1"/>
        </xdr:cNvSpPr>
      </xdr:nvSpPr>
      <xdr:spPr bwMode="auto">
        <a:xfrm>
          <a:off x="7282543" y="1836964"/>
          <a:ext cx="76200" cy="21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58965</xdr:rowOff>
    </xdr:to>
    <xdr:sp macro="" textlink="">
      <xdr:nvSpPr>
        <xdr:cNvPr id="565" name="Text Box 2">
          <a:extLst>
            <a:ext uri="{FF2B5EF4-FFF2-40B4-BE49-F238E27FC236}">
              <a16:creationId xmlns:a16="http://schemas.microsoft.com/office/drawing/2014/main" id="{5ABAE339-87DF-49FB-BF50-06F08C545C75}"/>
            </a:ext>
          </a:extLst>
        </xdr:cNvPr>
        <xdr:cNvSpPr txBox="1">
          <a:spLocks noChangeArrowheads="1"/>
        </xdr:cNvSpPr>
      </xdr:nvSpPr>
      <xdr:spPr bwMode="auto">
        <a:xfrm>
          <a:off x="7282543" y="1836964"/>
          <a:ext cx="76200" cy="21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58965</xdr:rowOff>
    </xdr:to>
    <xdr:sp macro="" textlink="">
      <xdr:nvSpPr>
        <xdr:cNvPr id="566" name="Text Box 2">
          <a:extLst>
            <a:ext uri="{FF2B5EF4-FFF2-40B4-BE49-F238E27FC236}">
              <a16:creationId xmlns:a16="http://schemas.microsoft.com/office/drawing/2014/main" id="{13700F88-BEBD-46A4-B3A2-C80A3C4DA8C3}"/>
            </a:ext>
          </a:extLst>
        </xdr:cNvPr>
        <xdr:cNvSpPr txBox="1">
          <a:spLocks noChangeArrowheads="1"/>
        </xdr:cNvSpPr>
      </xdr:nvSpPr>
      <xdr:spPr bwMode="auto">
        <a:xfrm>
          <a:off x="7282543" y="1836964"/>
          <a:ext cx="76200" cy="21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49440</xdr:rowOff>
    </xdr:to>
    <xdr:sp macro="" textlink="">
      <xdr:nvSpPr>
        <xdr:cNvPr id="567" name="Text Box 2">
          <a:extLst>
            <a:ext uri="{FF2B5EF4-FFF2-40B4-BE49-F238E27FC236}">
              <a16:creationId xmlns:a16="http://schemas.microsoft.com/office/drawing/2014/main" id="{0E0688EB-884B-43CE-9E39-799BC8901CDD}"/>
            </a:ext>
          </a:extLst>
        </xdr:cNvPr>
        <xdr:cNvSpPr txBox="1">
          <a:spLocks noChangeArrowheads="1"/>
        </xdr:cNvSpPr>
      </xdr:nvSpPr>
      <xdr:spPr bwMode="auto">
        <a:xfrm>
          <a:off x="7282543" y="1836964"/>
          <a:ext cx="76200" cy="208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49440</xdr:rowOff>
    </xdr:to>
    <xdr:sp macro="" textlink="">
      <xdr:nvSpPr>
        <xdr:cNvPr id="568" name="Text Box 2">
          <a:extLst>
            <a:ext uri="{FF2B5EF4-FFF2-40B4-BE49-F238E27FC236}">
              <a16:creationId xmlns:a16="http://schemas.microsoft.com/office/drawing/2014/main" id="{520D81DA-6BFC-4538-8BF9-5992F4818F31}"/>
            </a:ext>
          </a:extLst>
        </xdr:cNvPr>
        <xdr:cNvSpPr txBox="1">
          <a:spLocks noChangeArrowheads="1"/>
        </xdr:cNvSpPr>
      </xdr:nvSpPr>
      <xdr:spPr bwMode="auto">
        <a:xfrm>
          <a:off x="7282543" y="1836964"/>
          <a:ext cx="76200" cy="208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569" name="Text Box 2">
          <a:extLst>
            <a:ext uri="{FF2B5EF4-FFF2-40B4-BE49-F238E27FC236}">
              <a16:creationId xmlns:a16="http://schemas.microsoft.com/office/drawing/2014/main" id="{9E6D4873-ADAA-4A23-A50F-97998466BF77}"/>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570" name="Text Box 2">
          <a:extLst>
            <a:ext uri="{FF2B5EF4-FFF2-40B4-BE49-F238E27FC236}">
              <a16:creationId xmlns:a16="http://schemas.microsoft.com/office/drawing/2014/main" id="{DF9E6A1A-8AD7-449D-B639-C24887D05853}"/>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571" name="Text Box 2">
          <a:extLst>
            <a:ext uri="{FF2B5EF4-FFF2-40B4-BE49-F238E27FC236}">
              <a16:creationId xmlns:a16="http://schemas.microsoft.com/office/drawing/2014/main" id="{2C723FCE-D817-47C7-BAF6-0851ACE6AE5D}"/>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572" name="Text Box 2">
          <a:extLst>
            <a:ext uri="{FF2B5EF4-FFF2-40B4-BE49-F238E27FC236}">
              <a16:creationId xmlns:a16="http://schemas.microsoft.com/office/drawing/2014/main" id="{101C826B-1486-4C4C-BFE1-5F259157AAFF}"/>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573" name="Text Box 2">
          <a:extLst>
            <a:ext uri="{FF2B5EF4-FFF2-40B4-BE49-F238E27FC236}">
              <a16:creationId xmlns:a16="http://schemas.microsoft.com/office/drawing/2014/main" id="{1D43BB0E-55B5-4B08-BFF8-647341A50610}"/>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574" name="Text Box 2">
          <a:extLst>
            <a:ext uri="{FF2B5EF4-FFF2-40B4-BE49-F238E27FC236}">
              <a16:creationId xmlns:a16="http://schemas.microsoft.com/office/drawing/2014/main" id="{16E3D08E-4469-4CBE-B8CA-6AABC90CB865}"/>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575" name="Text Box 2">
          <a:extLst>
            <a:ext uri="{FF2B5EF4-FFF2-40B4-BE49-F238E27FC236}">
              <a16:creationId xmlns:a16="http://schemas.microsoft.com/office/drawing/2014/main" id="{8173CAC1-7941-40EC-80D2-733E3F02F69D}"/>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576" name="Text Box 2">
          <a:extLst>
            <a:ext uri="{FF2B5EF4-FFF2-40B4-BE49-F238E27FC236}">
              <a16:creationId xmlns:a16="http://schemas.microsoft.com/office/drawing/2014/main" id="{D4841208-4D31-485F-A258-4EC56239125A}"/>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577" name="Text Box 2">
          <a:extLst>
            <a:ext uri="{FF2B5EF4-FFF2-40B4-BE49-F238E27FC236}">
              <a16:creationId xmlns:a16="http://schemas.microsoft.com/office/drawing/2014/main" id="{EA884710-F2A4-45AF-AA5C-5BCC2931C23B}"/>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578" name="Text Box 2">
          <a:extLst>
            <a:ext uri="{FF2B5EF4-FFF2-40B4-BE49-F238E27FC236}">
              <a16:creationId xmlns:a16="http://schemas.microsoft.com/office/drawing/2014/main" id="{7BFB4D35-BAF5-4E4E-9916-C1A028749860}"/>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5350</xdr:rowOff>
    </xdr:to>
    <xdr:sp macro="" textlink="">
      <xdr:nvSpPr>
        <xdr:cNvPr id="579" name="Text Box 2">
          <a:extLst>
            <a:ext uri="{FF2B5EF4-FFF2-40B4-BE49-F238E27FC236}">
              <a16:creationId xmlns:a16="http://schemas.microsoft.com/office/drawing/2014/main" id="{BB93F692-FDA5-4386-AC6C-AF581E942227}"/>
            </a:ext>
          </a:extLst>
        </xdr:cNvPr>
        <xdr:cNvSpPr txBox="1">
          <a:spLocks noChangeArrowheads="1"/>
        </xdr:cNvSpPr>
      </xdr:nvSpPr>
      <xdr:spPr bwMode="auto">
        <a:xfrm>
          <a:off x="7282543" y="1836964"/>
          <a:ext cx="76200" cy="16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76200</xdr:rowOff>
    </xdr:to>
    <xdr:sp macro="" textlink="">
      <xdr:nvSpPr>
        <xdr:cNvPr id="580" name="Text Box 2">
          <a:extLst>
            <a:ext uri="{FF2B5EF4-FFF2-40B4-BE49-F238E27FC236}">
              <a16:creationId xmlns:a16="http://schemas.microsoft.com/office/drawing/2014/main" id="{60718FC6-B394-4030-90C8-66B2F20B5887}"/>
            </a:ext>
          </a:extLst>
        </xdr:cNvPr>
        <xdr:cNvSpPr txBox="1">
          <a:spLocks noChangeArrowheads="1"/>
        </xdr:cNvSpPr>
      </xdr:nvSpPr>
      <xdr:spPr bwMode="auto">
        <a:xfrm>
          <a:off x="7282543" y="1836964"/>
          <a:ext cx="76200" cy="23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76200</xdr:rowOff>
    </xdr:to>
    <xdr:sp macro="" textlink="">
      <xdr:nvSpPr>
        <xdr:cNvPr id="581" name="Text Box 2">
          <a:extLst>
            <a:ext uri="{FF2B5EF4-FFF2-40B4-BE49-F238E27FC236}">
              <a16:creationId xmlns:a16="http://schemas.microsoft.com/office/drawing/2014/main" id="{C6861069-ED15-4640-A27E-D5D48B37FC56}"/>
            </a:ext>
          </a:extLst>
        </xdr:cNvPr>
        <xdr:cNvSpPr txBox="1">
          <a:spLocks noChangeArrowheads="1"/>
        </xdr:cNvSpPr>
      </xdr:nvSpPr>
      <xdr:spPr bwMode="auto">
        <a:xfrm>
          <a:off x="7282543" y="1836964"/>
          <a:ext cx="76200" cy="23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76200</xdr:rowOff>
    </xdr:to>
    <xdr:sp macro="" textlink="">
      <xdr:nvSpPr>
        <xdr:cNvPr id="582" name="Text Box 2">
          <a:extLst>
            <a:ext uri="{FF2B5EF4-FFF2-40B4-BE49-F238E27FC236}">
              <a16:creationId xmlns:a16="http://schemas.microsoft.com/office/drawing/2014/main" id="{274D7698-AAE7-42C3-A3EC-3B1FE1E73DEE}"/>
            </a:ext>
          </a:extLst>
        </xdr:cNvPr>
        <xdr:cNvSpPr txBox="1">
          <a:spLocks noChangeArrowheads="1"/>
        </xdr:cNvSpPr>
      </xdr:nvSpPr>
      <xdr:spPr bwMode="auto">
        <a:xfrm>
          <a:off x="7282543" y="1836964"/>
          <a:ext cx="76200" cy="23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47625</xdr:rowOff>
    </xdr:to>
    <xdr:sp macro="" textlink="">
      <xdr:nvSpPr>
        <xdr:cNvPr id="583" name="Text Box 2">
          <a:extLst>
            <a:ext uri="{FF2B5EF4-FFF2-40B4-BE49-F238E27FC236}">
              <a16:creationId xmlns:a16="http://schemas.microsoft.com/office/drawing/2014/main" id="{7A10CF0B-01AC-46ED-8A81-646FC7C7F414}"/>
            </a:ext>
          </a:extLst>
        </xdr:cNvPr>
        <xdr:cNvSpPr txBox="1">
          <a:spLocks noChangeArrowheads="1"/>
        </xdr:cNvSpPr>
      </xdr:nvSpPr>
      <xdr:spPr bwMode="auto">
        <a:xfrm>
          <a:off x="7282543" y="1836964"/>
          <a:ext cx="76200" cy="20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47625</xdr:rowOff>
    </xdr:to>
    <xdr:sp macro="" textlink="">
      <xdr:nvSpPr>
        <xdr:cNvPr id="584" name="Text Box 2">
          <a:extLst>
            <a:ext uri="{FF2B5EF4-FFF2-40B4-BE49-F238E27FC236}">
              <a16:creationId xmlns:a16="http://schemas.microsoft.com/office/drawing/2014/main" id="{877E814D-27A7-4AA1-97DA-3326FB8732E7}"/>
            </a:ext>
          </a:extLst>
        </xdr:cNvPr>
        <xdr:cNvSpPr txBox="1">
          <a:spLocks noChangeArrowheads="1"/>
        </xdr:cNvSpPr>
      </xdr:nvSpPr>
      <xdr:spPr bwMode="auto">
        <a:xfrm>
          <a:off x="7282543" y="1836964"/>
          <a:ext cx="76200" cy="20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47625</xdr:rowOff>
    </xdr:to>
    <xdr:sp macro="" textlink="">
      <xdr:nvSpPr>
        <xdr:cNvPr id="585" name="Text Box 2">
          <a:extLst>
            <a:ext uri="{FF2B5EF4-FFF2-40B4-BE49-F238E27FC236}">
              <a16:creationId xmlns:a16="http://schemas.microsoft.com/office/drawing/2014/main" id="{5F74786E-D275-446A-9E45-916519EE5471}"/>
            </a:ext>
          </a:extLst>
        </xdr:cNvPr>
        <xdr:cNvSpPr txBox="1">
          <a:spLocks noChangeArrowheads="1"/>
        </xdr:cNvSpPr>
      </xdr:nvSpPr>
      <xdr:spPr bwMode="auto">
        <a:xfrm>
          <a:off x="7282543" y="1836964"/>
          <a:ext cx="76200" cy="20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85725</xdr:rowOff>
    </xdr:to>
    <xdr:sp macro="" textlink="">
      <xdr:nvSpPr>
        <xdr:cNvPr id="586" name="Text Box 2">
          <a:extLst>
            <a:ext uri="{FF2B5EF4-FFF2-40B4-BE49-F238E27FC236}">
              <a16:creationId xmlns:a16="http://schemas.microsoft.com/office/drawing/2014/main" id="{F9DEA407-15C6-4028-B113-1FCE298D4B0C}"/>
            </a:ext>
          </a:extLst>
        </xdr:cNvPr>
        <xdr:cNvSpPr txBox="1">
          <a:spLocks noChangeArrowheads="1"/>
        </xdr:cNvSpPr>
      </xdr:nvSpPr>
      <xdr:spPr bwMode="auto">
        <a:xfrm>
          <a:off x="7282543" y="1836964"/>
          <a:ext cx="76200" cy="244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85725</xdr:rowOff>
    </xdr:to>
    <xdr:sp macro="" textlink="">
      <xdr:nvSpPr>
        <xdr:cNvPr id="587" name="Text Box 2">
          <a:extLst>
            <a:ext uri="{FF2B5EF4-FFF2-40B4-BE49-F238E27FC236}">
              <a16:creationId xmlns:a16="http://schemas.microsoft.com/office/drawing/2014/main" id="{7588E9A6-6189-488A-905F-C054CE59597F}"/>
            </a:ext>
          </a:extLst>
        </xdr:cNvPr>
        <xdr:cNvSpPr txBox="1">
          <a:spLocks noChangeArrowheads="1"/>
        </xdr:cNvSpPr>
      </xdr:nvSpPr>
      <xdr:spPr bwMode="auto">
        <a:xfrm>
          <a:off x="7282543" y="1836964"/>
          <a:ext cx="76200" cy="244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47625</xdr:rowOff>
    </xdr:to>
    <xdr:sp macro="" textlink="">
      <xdr:nvSpPr>
        <xdr:cNvPr id="588" name="Text Box 2">
          <a:extLst>
            <a:ext uri="{FF2B5EF4-FFF2-40B4-BE49-F238E27FC236}">
              <a16:creationId xmlns:a16="http://schemas.microsoft.com/office/drawing/2014/main" id="{F990AFD6-3515-4746-80AA-2ED8D1B82AD2}"/>
            </a:ext>
          </a:extLst>
        </xdr:cNvPr>
        <xdr:cNvSpPr txBox="1">
          <a:spLocks noChangeArrowheads="1"/>
        </xdr:cNvSpPr>
      </xdr:nvSpPr>
      <xdr:spPr bwMode="auto">
        <a:xfrm>
          <a:off x="7282543" y="1836964"/>
          <a:ext cx="76200" cy="20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47625</xdr:rowOff>
    </xdr:to>
    <xdr:sp macro="" textlink="">
      <xdr:nvSpPr>
        <xdr:cNvPr id="589" name="Text Box 2">
          <a:extLst>
            <a:ext uri="{FF2B5EF4-FFF2-40B4-BE49-F238E27FC236}">
              <a16:creationId xmlns:a16="http://schemas.microsoft.com/office/drawing/2014/main" id="{85FEFE7E-91ED-443F-AA48-1E4465DB381E}"/>
            </a:ext>
          </a:extLst>
        </xdr:cNvPr>
        <xdr:cNvSpPr txBox="1">
          <a:spLocks noChangeArrowheads="1"/>
        </xdr:cNvSpPr>
      </xdr:nvSpPr>
      <xdr:spPr bwMode="auto">
        <a:xfrm>
          <a:off x="7282543" y="1836964"/>
          <a:ext cx="76200" cy="20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47625</xdr:rowOff>
    </xdr:to>
    <xdr:sp macro="" textlink="">
      <xdr:nvSpPr>
        <xdr:cNvPr id="590" name="Text Box 2">
          <a:extLst>
            <a:ext uri="{FF2B5EF4-FFF2-40B4-BE49-F238E27FC236}">
              <a16:creationId xmlns:a16="http://schemas.microsoft.com/office/drawing/2014/main" id="{AA1F04EC-A24F-4F7E-A8A3-CC54DA349260}"/>
            </a:ext>
          </a:extLst>
        </xdr:cNvPr>
        <xdr:cNvSpPr txBox="1">
          <a:spLocks noChangeArrowheads="1"/>
        </xdr:cNvSpPr>
      </xdr:nvSpPr>
      <xdr:spPr bwMode="auto">
        <a:xfrm>
          <a:off x="7282543" y="1836964"/>
          <a:ext cx="76200" cy="20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591" name="Text Box 2">
          <a:extLst>
            <a:ext uri="{FF2B5EF4-FFF2-40B4-BE49-F238E27FC236}">
              <a16:creationId xmlns:a16="http://schemas.microsoft.com/office/drawing/2014/main" id="{8F095F43-A177-4FE3-9D4B-672FE32DB942}"/>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87542</xdr:rowOff>
    </xdr:to>
    <xdr:sp macro="" textlink="">
      <xdr:nvSpPr>
        <xdr:cNvPr id="592" name="Text Box 2">
          <a:extLst>
            <a:ext uri="{FF2B5EF4-FFF2-40B4-BE49-F238E27FC236}">
              <a16:creationId xmlns:a16="http://schemas.microsoft.com/office/drawing/2014/main" id="{58707FBE-0128-4D68-B055-788A9F7C2D8C}"/>
            </a:ext>
          </a:extLst>
        </xdr:cNvPr>
        <xdr:cNvSpPr txBox="1">
          <a:spLocks noChangeArrowheads="1"/>
        </xdr:cNvSpPr>
      </xdr:nvSpPr>
      <xdr:spPr bwMode="auto">
        <a:xfrm>
          <a:off x="7282543" y="1836964"/>
          <a:ext cx="76200" cy="246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593" name="Text Box 2">
          <a:extLst>
            <a:ext uri="{FF2B5EF4-FFF2-40B4-BE49-F238E27FC236}">
              <a16:creationId xmlns:a16="http://schemas.microsoft.com/office/drawing/2014/main" id="{2B336F1A-8F23-47F3-93B5-1340B32E3EB7}"/>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87542</xdr:rowOff>
    </xdr:to>
    <xdr:sp macro="" textlink="">
      <xdr:nvSpPr>
        <xdr:cNvPr id="594" name="Text Box 2">
          <a:extLst>
            <a:ext uri="{FF2B5EF4-FFF2-40B4-BE49-F238E27FC236}">
              <a16:creationId xmlns:a16="http://schemas.microsoft.com/office/drawing/2014/main" id="{02FDF899-A1A2-4E52-A481-1E98B7ECCA62}"/>
            </a:ext>
          </a:extLst>
        </xdr:cNvPr>
        <xdr:cNvSpPr txBox="1">
          <a:spLocks noChangeArrowheads="1"/>
        </xdr:cNvSpPr>
      </xdr:nvSpPr>
      <xdr:spPr bwMode="auto">
        <a:xfrm>
          <a:off x="7282543" y="1836964"/>
          <a:ext cx="76200" cy="246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595" name="Text Box 2">
          <a:extLst>
            <a:ext uri="{FF2B5EF4-FFF2-40B4-BE49-F238E27FC236}">
              <a16:creationId xmlns:a16="http://schemas.microsoft.com/office/drawing/2014/main" id="{F3D9C536-7505-4B03-85F1-A194FD523B2A}"/>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87542</xdr:rowOff>
    </xdr:to>
    <xdr:sp macro="" textlink="">
      <xdr:nvSpPr>
        <xdr:cNvPr id="596" name="Text Box 2">
          <a:extLst>
            <a:ext uri="{FF2B5EF4-FFF2-40B4-BE49-F238E27FC236}">
              <a16:creationId xmlns:a16="http://schemas.microsoft.com/office/drawing/2014/main" id="{39FC4533-BE70-4E09-8CE1-FFCD6DC8D84C}"/>
            </a:ext>
          </a:extLst>
        </xdr:cNvPr>
        <xdr:cNvSpPr txBox="1">
          <a:spLocks noChangeArrowheads="1"/>
        </xdr:cNvSpPr>
      </xdr:nvSpPr>
      <xdr:spPr bwMode="auto">
        <a:xfrm>
          <a:off x="7282543" y="1836964"/>
          <a:ext cx="76200" cy="246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597" name="Text Box 2">
          <a:extLst>
            <a:ext uri="{FF2B5EF4-FFF2-40B4-BE49-F238E27FC236}">
              <a16:creationId xmlns:a16="http://schemas.microsoft.com/office/drawing/2014/main" id="{9AAA42F0-A941-44C2-9EFC-2344837B327F}"/>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598" name="Text Box 2">
          <a:extLst>
            <a:ext uri="{FF2B5EF4-FFF2-40B4-BE49-F238E27FC236}">
              <a16:creationId xmlns:a16="http://schemas.microsoft.com/office/drawing/2014/main" id="{D2B873B7-F7BB-4607-B67B-1292ACF8133E}"/>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599" name="Text Box 2">
          <a:extLst>
            <a:ext uri="{FF2B5EF4-FFF2-40B4-BE49-F238E27FC236}">
              <a16:creationId xmlns:a16="http://schemas.microsoft.com/office/drawing/2014/main" id="{98487122-C69B-4855-B1CA-6589CE3EDFA0}"/>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97067</xdr:rowOff>
    </xdr:to>
    <xdr:sp macro="" textlink="">
      <xdr:nvSpPr>
        <xdr:cNvPr id="600" name="Text Box 2">
          <a:extLst>
            <a:ext uri="{FF2B5EF4-FFF2-40B4-BE49-F238E27FC236}">
              <a16:creationId xmlns:a16="http://schemas.microsoft.com/office/drawing/2014/main" id="{1EE76ABD-4E61-48FD-8D30-07483D4876CB}"/>
            </a:ext>
          </a:extLst>
        </xdr:cNvPr>
        <xdr:cNvSpPr txBox="1">
          <a:spLocks noChangeArrowheads="1"/>
        </xdr:cNvSpPr>
      </xdr:nvSpPr>
      <xdr:spPr bwMode="auto">
        <a:xfrm>
          <a:off x="7282543" y="1836964"/>
          <a:ext cx="76200" cy="2558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97067</xdr:rowOff>
    </xdr:to>
    <xdr:sp macro="" textlink="">
      <xdr:nvSpPr>
        <xdr:cNvPr id="601" name="Text Box 2">
          <a:extLst>
            <a:ext uri="{FF2B5EF4-FFF2-40B4-BE49-F238E27FC236}">
              <a16:creationId xmlns:a16="http://schemas.microsoft.com/office/drawing/2014/main" id="{25E3E125-7E4A-47C1-98AA-665098DA33D6}"/>
            </a:ext>
          </a:extLst>
        </xdr:cNvPr>
        <xdr:cNvSpPr txBox="1">
          <a:spLocks noChangeArrowheads="1"/>
        </xdr:cNvSpPr>
      </xdr:nvSpPr>
      <xdr:spPr bwMode="auto">
        <a:xfrm>
          <a:off x="7282543" y="1836964"/>
          <a:ext cx="76200" cy="2558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602" name="Text Box 2">
          <a:extLst>
            <a:ext uri="{FF2B5EF4-FFF2-40B4-BE49-F238E27FC236}">
              <a16:creationId xmlns:a16="http://schemas.microsoft.com/office/drawing/2014/main" id="{7C257735-F381-4388-8757-6FB8CF2C1BE6}"/>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603" name="Text Box 2">
          <a:extLst>
            <a:ext uri="{FF2B5EF4-FFF2-40B4-BE49-F238E27FC236}">
              <a16:creationId xmlns:a16="http://schemas.microsoft.com/office/drawing/2014/main" id="{17DF3FAB-B331-4BE3-9E0C-8896D14720DD}"/>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604" name="Text Box 2">
          <a:extLst>
            <a:ext uri="{FF2B5EF4-FFF2-40B4-BE49-F238E27FC236}">
              <a16:creationId xmlns:a16="http://schemas.microsoft.com/office/drawing/2014/main" id="{3712DB53-7682-4540-9954-15006F6A5D8F}"/>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605" name="Text Box 2">
          <a:extLst>
            <a:ext uri="{FF2B5EF4-FFF2-40B4-BE49-F238E27FC236}">
              <a16:creationId xmlns:a16="http://schemas.microsoft.com/office/drawing/2014/main" id="{95197B5E-30C5-45A7-BECE-D1482644B0CA}"/>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606" name="Text Box 2">
          <a:extLst>
            <a:ext uri="{FF2B5EF4-FFF2-40B4-BE49-F238E27FC236}">
              <a16:creationId xmlns:a16="http://schemas.microsoft.com/office/drawing/2014/main" id="{AC9BC50D-9C5B-479B-85B5-7B265D3F3F75}"/>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607" name="Text Box 2">
          <a:extLst>
            <a:ext uri="{FF2B5EF4-FFF2-40B4-BE49-F238E27FC236}">
              <a16:creationId xmlns:a16="http://schemas.microsoft.com/office/drawing/2014/main" id="{E9108FA7-41A0-4B4E-8EA0-BED1D865E2CC}"/>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87543</xdr:rowOff>
    </xdr:to>
    <xdr:sp macro="" textlink="">
      <xdr:nvSpPr>
        <xdr:cNvPr id="608" name="Text Box 2">
          <a:extLst>
            <a:ext uri="{FF2B5EF4-FFF2-40B4-BE49-F238E27FC236}">
              <a16:creationId xmlns:a16="http://schemas.microsoft.com/office/drawing/2014/main" id="{2A9F0206-3719-468B-8C17-F091DAAD866A}"/>
            </a:ext>
          </a:extLst>
        </xdr:cNvPr>
        <xdr:cNvSpPr txBox="1">
          <a:spLocks noChangeArrowheads="1"/>
        </xdr:cNvSpPr>
      </xdr:nvSpPr>
      <xdr:spPr bwMode="auto">
        <a:xfrm>
          <a:off x="7282543" y="1836964"/>
          <a:ext cx="76200" cy="2462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609" name="Text Box 2">
          <a:extLst>
            <a:ext uri="{FF2B5EF4-FFF2-40B4-BE49-F238E27FC236}">
              <a16:creationId xmlns:a16="http://schemas.microsoft.com/office/drawing/2014/main" id="{BA5FDD2C-35E4-4C68-B3A4-5582FD5C7E7F}"/>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87543</xdr:rowOff>
    </xdr:to>
    <xdr:sp macro="" textlink="">
      <xdr:nvSpPr>
        <xdr:cNvPr id="610" name="Text Box 2">
          <a:extLst>
            <a:ext uri="{FF2B5EF4-FFF2-40B4-BE49-F238E27FC236}">
              <a16:creationId xmlns:a16="http://schemas.microsoft.com/office/drawing/2014/main" id="{B6FC559A-B325-4D54-B954-EA399A4DAE42}"/>
            </a:ext>
          </a:extLst>
        </xdr:cNvPr>
        <xdr:cNvSpPr txBox="1">
          <a:spLocks noChangeArrowheads="1"/>
        </xdr:cNvSpPr>
      </xdr:nvSpPr>
      <xdr:spPr bwMode="auto">
        <a:xfrm>
          <a:off x="7282543" y="1836964"/>
          <a:ext cx="76200" cy="2462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611" name="Text Box 2">
          <a:extLst>
            <a:ext uri="{FF2B5EF4-FFF2-40B4-BE49-F238E27FC236}">
              <a16:creationId xmlns:a16="http://schemas.microsoft.com/office/drawing/2014/main" id="{552704D9-B341-4D43-A8FD-7648FCA0E492}"/>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87543</xdr:rowOff>
    </xdr:to>
    <xdr:sp macro="" textlink="">
      <xdr:nvSpPr>
        <xdr:cNvPr id="612" name="Text Box 2">
          <a:extLst>
            <a:ext uri="{FF2B5EF4-FFF2-40B4-BE49-F238E27FC236}">
              <a16:creationId xmlns:a16="http://schemas.microsoft.com/office/drawing/2014/main" id="{D8AD5BD3-156C-4D71-B514-20ACCA83CA7B}"/>
            </a:ext>
          </a:extLst>
        </xdr:cNvPr>
        <xdr:cNvSpPr txBox="1">
          <a:spLocks noChangeArrowheads="1"/>
        </xdr:cNvSpPr>
      </xdr:nvSpPr>
      <xdr:spPr bwMode="auto">
        <a:xfrm>
          <a:off x="7282543" y="1836964"/>
          <a:ext cx="76200" cy="2462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613" name="Text Box 2">
          <a:extLst>
            <a:ext uri="{FF2B5EF4-FFF2-40B4-BE49-F238E27FC236}">
              <a16:creationId xmlns:a16="http://schemas.microsoft.com/office/drawing/2014/main" id="{E8DFA178-DE0B-4A93-9A7C-644AED24CAA4}"/>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614" name="Text Box 2">
          <a:extLst>
            <a:ext uri="{FF2B5EF4-FFF2-40B4-BE49-F238E27FC236}">
              <a16:creationId xmlns:a16="http://schemas.microsoft.com/office/drawing/2014/main" id="{D3A8AA03-CE38-4709-BAF2-F062C242D698}"/>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615" name="Text Box 2">
          <a:extLst>
            <a:ext uri="{FF2B5EF4-FFF2-40B4-BE49-F238E27FC236}">
              <a16:creationId xmlns:a16="http://schemas.microsoft.com/office/drawing/2014/main" id="{3D6E1EF1-308B-4D0E-9DE7-99C65F45A4BB}"/>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97068</xdr:rowOff>
    </xdr:to>
    <xdr:sp macro="" textlink="">
      <xdr:nvSpPr>
        <xdr:cNvPr id="616" name="Text Box 2">
          <a:extLst>
            <a:ext uri="{FF2B5EF4-FFF2-40B4-BE49-F238E27FC236}">
              <a16:creationId xmlns:a16="http://schemas.microsoft.com/office/drawing/2014/main" id="{9B6DD826-5576-47E6-BB34-001BBC9FEE2A}"/>
            </a:ext>
          </a:extLst>
        </xdr:cNvPr>
        <xdr:cNvSpPr txBox="1">
          <a:spLocks noChangeArrowheads="1"/>
        </xdr:cNvSpPr>
      </xdr:nvSpPr>
      <xdr:spPr bwMode="auto">
        <a:xfrm>
          <a:off x="7282543" y="1836964"/>
          <a:ext cx="76200" cy="25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97068</xdr:rowOff>
    </xdr:to>
    <xdr:sp macro="" textlink="">
      <xdr:nvSpPr>
        <xdr:cNvPr id="617" name="Text Box 2">
          <a:extLst>
            <a:ext uri="{FF2B5EF4-FFF2-40B4-BE49-F238E27FC236}">
              <a16:creationId xmlns:a16="http://schemas.microsoft.com/office/drawing/2014/main" id="{AAC8702C-B14A-4840-9AF7-BA15B8654175}"/>
            </a:ext>
          </a:extLst>
        </xdr:cNvPr>
        <xdr:cNvSpPr txBox="1">
          <a:spLocks noChangeArrowheads="1"/>
        </xdr:cNvSpPr>
      </xdr:nvSpPr>
      <xdr:spPr bwMode="auto">
        <a:xfrm>
          <a:off x="7282543" y="1836964"/>
          <a:ext cx="76200" cy="25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618" name="Text Box 2">
          <a:extLst>
            <a:ext uri="{FF2B5EF4-FFF2-40B4-BE49-F238E27FC236}">
              <a16:creationId xmlns:a16="http://schemas.microsoft.com/office/drawing/2014/main" id="{AC7EF38C-F9E4-484D-A578-F8158C61B3AE}"/>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619" name="Text Box 2">
          <a:extLst>
            <a:ext uri="{FF2B5EF4-FFF2-40B4-BE49-F238E27FC236}">
              <a16:creationId xmlns:a16="http://schemas.microsoft.com/office/drawing/2014/main" id="{4C0A800C-A23A-439A-B5DC-EC4B2EAE2CEE}"/>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620" name="Text Box 2">
          <a:extLst>
            <a:ext uri="{FF2B5EF4-FFF2-40B4-BE49-F238E27FC236}">
              <a16:creationId xmlns:a16="http://schemas.microsoft.com/office/drawing/2014/main" id="{C91B81AD-46FC-48C0-BF23-132FE5AFF056}"/>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621" name="Text Box 2">
          <a:extLst>
            <a:ext uri="{FF2B5EF4-FFF2-40B4-BE49-F238E27FC236}">
              <a16:creationId xmlns:a16="http://schemas.microsoft.com/office/drawing/2014/main" id="{D9B1C830-FCBC-4471-94FC-6298B0D36916}"/>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622" name="Text Box 2">
          <a:extLst>
            <a:ext uri="{FF2B5EF4-FFF2-40B4-BE49-F238E27FC236}">
              <a16:creationId xmlns:a16="http://schemas.microsoft.com/office/drawing/2014/main" id="{CD1E339E-C6D1-46A7-A533-6003D2303BC6}"/>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623" name="Text Box 2">
          <a:extLst>
            <a:ext uri="{FF2B5EF4-FFF2-40B4-BE49-F238E27FC236}">
              <a16:creationId xmlns:a16="http://schemas.microsoft.com/office/drawing/2014/main" id="{31EF3670-8BBB-4CBC-8A1A-2A98169A78FB}"/>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624" name="Text Box 2">
          <a:extLst>
            <a:ext uri="{FF2B5EF4-FFF2-40B4-BE49-F238E27FC236}">
              <a16:creationId xmlns:a16="http://schemas.microsoft.com/office/drawing/2014/main" id="{7DF2A114-85BB-440F-8D6A-B813D4AEF458}"/>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625" name="Text Box 2">
          <a:extLst>
            <a:ext uri="{FF2B5EF4-FFF2-40B4-BE49-F238E27FC236}">
              <a16:creationId xmlns:a16="http://schemas.microsoft.com/office/drawing/2014/main" id="{34CC9DE8-43A0-4D8F-AEFD-1A53ECA14839}"/>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626" name="Text Box 2">
          <a:extLst>
            <a:ext uri="{FF2B5EF4-FFF2-40B4-BE49-F238E27FC236}">
              <a16:creationId xmlns:a16="http://schemas.microsoft.com/office/drawing/2014/main" id="{B8550A8C-DB98-4049-B4DB-E6C8C51F1A6C}"/>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627" name="Text Box 2">
          <a:extLst>
            <a:ext uri="{FF2B5EF4-FFF2-40B4-BE49-F238E27FC236}">
              <a16:creationId xmlns:a16="http://schemas.microsoft.com/office/drawing/2014/main" id="{98EB4383-F883-43BD-81C1-0B33FDB75113}"/>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628" name="Text Box 2">
          <a:extLst>
            <a:ext uri="{FF2B5EF4-FFF2-40B4-BE49-F238E27FC236}">
              <a16:creationId xmlns:a16="http://schemas.microsoft.com/office/drawing/2014/main" id="{8F1C0EE9-5C1D-4AED-B4B7-AC4E7B23164D}"/>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629" name="Text Box 2">
          <a:extLst>
            <a:ext uri="{FF2B5EF4-FFF2-40B4-BE49-F238E27FC236}">
              <a16:creationId xmlns:a16="http://schemas.microsoft.com/office/drawing/2014/main" id="{19C21B50-8F6C-4A12-A069-DF51EC026510}"/>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630" name="Text Box 2">
          <a:extLst>
            <a:ext uri="{FF2B5EF4-FFF2-40B4-BE49-F238E27FC236}">
              <a16:creationId xmlns:a16="http://schemas.microsoft.com/office/drawing/2014/main" id="{61F1858D-581C-4F1B-9373-5978DC6CFCEA}"/>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631" name="Text Box 2">
          <a:extLst>
            <a:ext uri="{FF2B5EF4-FFF2-40B4-BE49-F238E27FC236}">
              <a16:creationId xmlns:a16="http://schemas.microsoft.com/office/drawing/2014/main" id="{D388EC4C-54FB-408A-B419-85EC145AD1F6}"/>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632" name="Text Box 2">
          <a:extLst>
            <a:ext uri="{FF2B5EF4-FFF2-40B4-BE49-F238E27FC236}">
              <a16:creationId xmlns:a16="http://schemas.microsoft.com/office/drawing/2014/main" id="{DE218D90-2F8C-48C9-8BFD-AA5D3741FF28}"/>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633" name="Text Box 2">
          <a:extLst>
            <a:ext uri="{FF2B5EF4-FFF2-40B4-BE49-F238E27FC236}">
              <a16:creationId xmlns:a16="http://schemas.microsoft.com/office/drawing/2014/main" id="{B372F5D2-A7F6-4CE8-9F55-0F38C086CB29}"/>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634" name="Text Box 2">
          <a:extLst>
            <a:ext uri="{FF2B5EF4-FFF2-40B4-BE49-F238E27FC236}">
              <a16:creationId xmlns:a16="http://schemas.microsoft.com/office/drawing/2014/main" id="{11B610CB-F8CD-4698-84AC-2D065A51EF0D}"/>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635" name="Text Box 2">
          <a:extLst>
            <a:ext uri="{FF2B5EF4-FFF2-40B4-BE49-F238E27FC236}">
              <a16:creationId xmlns:a16="http://schemas.microsoft.com/office/drawing/2014/main" id="{C4CB72DC-45C1-434A-8D76-12BDDC4C3AD3}"/>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636" name="Text Box 2">
          <a:extLst>
            <a:ext uri="{FF2B5EF4-FFF2-40B4-BE49-F238E27FC236}">
              <a16:creationId xmlns:a16="http://schemas.microsoft.com/office/drawing/2014/main" id="{6CD30143-B188-4CD4-928B-328352413B67}"/>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637" name="Text Box 2">
          <a:extLst>
            <a:ext uri="{FF2B5EF4-FFF2-40B4-BE49-F238E27FC236}">
              <a16:creationId xmlns:a16="http://schemas.microsoft.com/office/drawing/2014/main" id="{88B03F7B-019B-4DE5-A5E1-AC9D5BE02E32}"/>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638" name="Text Box 2">
          <a:extLst>
            <a:ext uri="{FF2B5EF4-FFF2-40B4-BE49-F238E27FC236}">
              <a16:creationId xmlns:a16="http://schemas.microsoft.com/office/drawing/2014/main" id="{7B128466-3D79-4016-817C-5D773E8B5691}"/>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639" name="Text Box 2">
          <a:extLst>
            <a:ext uri="{FF2B5EF4-FFF2-40B4-BE49-F238E27FC236}">
              <a16:creationId xmlns:a16="http://schemas.microsoft.com/office/drawing/2014/main" id="{21389494-9753-422A-89B5-075CF48AF265}"/>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640" name="Text Box 2">
          <a:extLst>
            <a:ext uri="{FF2B5EF4-FFF2-40B4-BE49-F238E27FC236}">
              <a16:creationId xmlns:a16="http://schemas.microsoft.com/office/drawing/2014/main" id="{96C6A983-CC3A-4D9B-9629-8E06635BF06B}"/>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641" name="Text Box 2">
          <a:extLst>
            <a:ext uri="{FF2B5EF4-FFF2-40B4-BE49-F238E27FC236}">
              <a16:creationId xmlns:a16="http://schemas.microsoft.com/office/drawing/2014/main" id="{2E7314A1-3D97-47E6-BBEC-A2A1A55E9EE0}"/>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642" name="Text Box 2">
          <a:extLst>
            <a:ext uri="{FF2B5EF4-FFF2-40B4-BE49-F238E27FC236}">
              <a16:creationId xmlns:a16="http://schemas.microsoft.com/office/drawing/2014/main" id="{7C843616-2DC4-4AED-907A-1778B2F27333}"/>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643" name="Text Box 2">
          <a:extLst>
            <a:ext uri="{FF2B5EF4-FFF2-40B4-BE49-F238E27FC236}">
              <a16:creationId xmlns:a16="http://schemas.microsoft.com/office/drawing/2014/main" id="{916241E5-519F-4B45-B5AD-8637F34F7034}"/>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644" name="Text Box 2">
          <a:extLst>
            <a:ext uri="{FF2B5EF4-FFF2-40B4-BE49-F238E27FC236}">
              <a16:creationId xmlns:a16="http://schemas.microsoft.com/office/drawing/2014/main" id="{5E50EE7B-7BDF-4AC8-805E-D5C20BE2DD1A}"/>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645" name="Text Box 2">
          <a:extLst>
            <a:ext uri="{FF2B5EF4-FFF2-40B4-BE49-F238E27FC236}">
              <a16:creationId xmlns:a16="http://schemas.microsoft.com/office/drawing/2014/main" id="{02DCB537-7A94-4F6A-9891-68B23FA3D373}"/>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646" name="Text Box 2">
          <a:extLst>
            <a:ext uri="{FF2B5EF4-FFF2-40B4-BE49-F238E27FC236}">
              <a16:creationId xmlns:a16="http://schemas.microsoft.com/office/drawing/2014/main" id="{0784FF3A-B400-4FE7-931B-07C6D7F76EA3}"/>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647" name="Text Box 2">
          <a:extLst>
            <a:ext uri="{FF2B5EF4-FFF2-40B4-BE49-F238E27FC236}">
              <a16:creationId xmlns:a16="http://schemas.microsoft.com/office/drawing/2014/main" id="{B842071C-1784-452E-A7D0-AA8AFFF300BA}"/>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648" name="Text Box 2">
          <a:extLst>
            <a:ext uri="{FF2B5EF4-FFF2-40B4-BE49-F238E27FC236}">
              <a16:creationId xmlns:a16="http://schemas.microsoft.com/office/drawing/2014/main" id="{8D790A2B-D963-4D82-808C-D49995A000F1}"/>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649" name="Text Box 2">
          <a:extLst>
            <a:ext uri="{FF2B5EF4-FFF2-40B4-BE49-F238E27FC236}">
              <a16:creationId xmlns:a16="http://schemas.microsoft.com/office/drawing/2014/main" id="{B5F39B96-643F-4F8C-BFF6-27D34B0CEE32}"/>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650" name="Text Box 2">
          <a:extLst>
            <a:ext uri="{FF2B5EF4-FFF2-40B4-BE49-F238E27FC236}">
              <a16:creationId xmlns:a16="http://schemas.microsoft.com/office/drawing/2014/main" id="{0A6C429F-C960-449F-8055-F827DB2308A8}"/>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651" name="Text Box 2">
          <a:extLst>
            <a:ext uri="{FF2B5EF4-FFF2-40B4-BE49-F238E27FC236}">
              <a16:creationId xmlns:a16="http://schemas.microsoft.com/office/drawing/2014/main" id="{99D4E9C3-B78E-4265-A836-FC62E21707A8}"/>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652" name="Text Box 2">
          <a:extLst>
            <a:ext uri="{FF2B5EF4-FFF2-40B4-BE49-F238E27FC236}">
              <a16:creationId xmlns:a16="http://schemas.microsoft.com/office/drawing/2014/main" id="{5C8EB341-7F10-45CF-9A65-B3C31D06CCB7}"/>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653" name="Text Box 2">
          <a:extLst>
            <a:ext uri="{FF2B5EF4-FFF2-40B4-BE49-F238E27FC236}">
              <a16:creationId xmlns:a16="http://schemas.microsoft.com/office/drawing/2014/main" id="{E88647BF-7FFF-45D5-A682-82F56059D5B9}"/>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654" name="Text Box 2">
          <a:extLst>
            <a:ext uri="{FF2B5EF4-FFF2-40B4-BE49-F238E27FC236}">
              <a16:creationId xmlns:a16="http://schemas.microsoft.com/office/drawing/2014/main" id="{1CF4D549-6F70-48BF-A6E1-3C79FCC4EFAB}"/>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37075</xdr:rowOff>
    </xdr:to>
    <xdr:sp macro="" textlink="">
      <xdr:nvSpPr>
        <xdr:cNvPr id="655" name="Text Box 2">
          <a:extLst>
            <a:ext uri="{FF2B5EF4-FFF2-40B4-BE49-F238E27FC236}">
              <a16:creationId xmlns:a16="http://schemas.microsoft.com/office/drawing/2014/main" id="{5B5D9648-E103-47E0-ABC4-D67FBD035F9E}"/>
            </a:ext>
          </a:extLst>
        </xdr:cNvPr>
        <xdr:cNvSpPr txBox="1">
          <a:spLocks noChangeArrowheads="1"/>
        </xdr:cNvSpPr>
      </xdr:nvSpPr>
      <xdr:spPr bwMode="auto">
        <a:xfrm>
          <a:off x="7282543"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75175</xdr:rowOff>
    </xdr:to>
    <xdr:sp macro="" textlink="">
      <xdr:nvSpPr>
        <xdr:cNvPr id="656" name="Text Box 2">
          <a:extLst>
            <a:ext uri="{FF2B5EF4-FFF2-40B4-BE49-F238E27FC236}">
              <a16:creationId xmlns:a16="http://schemas.microsoft.com/office/drawing/2014/main" id="{60662FC3-8ED8-4F97-B741-5C33938F506C}"/>
            </a:ext>
          </a:extLst>
        </xdr:cNvPr>
        <xdr:cNvSpPr txBox="1">
          <a:spLocks noChangeArrowheads="1"/>
        </xdr:cNvSpPr>
      </xdr:nvSpPr>
      <xdr:spPr bwMode="auto">
        <a:xfrm>
          <a:off x="7282543" y="1836964"/>
          <a:ext cx="76200" cy="23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37075</xdr:rowOff>
    </xdr:to>
    <xdr:sp macro="" textlink="">
      <xdr:nvSpPr>
        <xdr:cNvPr id="657" name="Text Box 2">
          <a:extLst>
            <a:ext uri="{FF2B5EF4-FFF2-40B4-BE49-F238E27FC236}">
              <a16:creationId xmlns:a16="http://schemas.microsoft.com/office/drawing/2014/main" id="{33A8F642-78A1-42D6-8B8A-771B3FF9951B}"/>
            </a:ext>
          </a:extLst>
        </xdr:cNvPr>
        <xdr:cNvSpPr txBox="1">
          <a:spLocks noChangeArrowheads="1"/>
        </xdr:cNvSpPr>
      </xdr:nvSpPr>
      <xdr:spPr bwMode="auto">
        <a:xfrm>
          <a:off x="7282543"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75175</xdr:rowOff>
    </xdr:to>
    <xdr:sp macro="" textlink="">
      <xdr:nvSpPr>
        <xdr:cNvPr id="658" name="Text Box 2">
          <a:extLst>
            <a:ext uri="{FF2B5EF4-FFF2-40B4-BE49-F238E27FC236}">
              <a16:creationId xmlns:a16="http://schemas.microsoft.com/office/drawing/2014/main" id="{E444AFFF-7D9E-466C-B704-3DE6F6763697}"/>
            </a:ext>
          </a:extLst>
        </xdr:cNvPr>
        <xdr:cNvSpPr txBox="1">
          <a:spLocks noChangeArrowheads="1"/>
        </xdr:cNvSpPr>
      </xdr:nvSpPr>
      <xdr:spPr bwMode="auto">
        <a:xfrm>
          <a:off x="7282543" y="1836964"/>
          <a:ext cx="76200" cy="23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37075</xdr:rowOff>
    </xdr:to>
    <xdr:sp macro="" textlink="">
      <xdr:nvSpPr>
        <xdr:cNvPr id="659" name="Text Box 2">
          <a:extLst>
            <a:ext uri="{FF2B5EF4-FFF2-40B4-BE49-F238E27FC236}">
              <a16:creationId xmlns:a16="http://schemas.microsoft.com/office/drawing/2014/main" id="{9712AF65-8240-4B3D-A67E-7A279151A902}"/>
            </a:ext>
          </a:extLst>
        </xdr:cNvPr>
        <xdr:cNvSpPr txBox="1">
          <a:spLocks noChangeArrowheads="1"/>
        </xdr:cNvSpPr>
      </xdr:nvSpPr>
      <xdr:spPr bwMode="auto">
        <a:xfrm>
          <a:off x="7282543"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75175</xdr:rowOff>
    </xdr:to>
    <xdr:sp macro="" textlink="">
      <xdr:nvSpPr>
        <xdr:cNvPr id="660" name="Text Box 2">
          <a:extLst>
            <a:ext uri="{FF2B5EF4-FFF2-40B4-BE49-F238E27FC236}">
              <a16:creationId xmlns:a16="http://schemas.microsoft.com/office/drawing/2014/main" id="{4DD40070-F948-4AB2-8207-554830225DC4}"/>
            </a:ext>
          </a:extLst>
        </xdr:cNvPr>
        <xdr:cNvSpPr txBox="1">
          <a:spLocks noChangeArrowheads="1"/>
        </xdr:cNvSpPr>
      </xdr:nvSpPr>
      <xdr:spPr bwMode="auto">
        <a:xfrm>
          <a:off x="7282543" y="1836964"/>
          <a:ext cx="76200" cy="23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46600</xdr:rowOff>
    </xdr:to>
    <xdr:sp macro="" textlink="">
      <xdr:nvSpPr>
        <xdr:cNvPr id="661" name="Text Box 2">
          <a:extLst>
            <a:ext uri="{FF2B5EF4-FFF2-40B4-BE49-F238E27FC236}">
              <a16:creationId xmlns:a16="http://schemas.microsoft.com/office/drawing/2014/main" id="{B31492D1-63A7-48D8-B22F-4FACEEEA789D}"/>
            </a:ext>
          </a:extLst>
        </xdr:cNvPr>
        <xdr:cNvSpPr txBox="1">
          <a:spLocks noChangeArrowheads="1"/>
        </xdr:cNvSpPr>
      </xdr:nvSpPr>
      <xdr:spPr bwMode="auto">
        <a:xfrm>
          <a:off x="7282543"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46600</xdr:rowOff>
    </xdr:to>
    <xdr:sp macro="" textlink="">
      <xdr:nvSpPr>
        <xdr:cNvPr id="662" name="Text Box 2">
          <a:extLst>
            <a:ext uri="{FF2B5EF4-FFF2-40B4-BE49-F238E27FC236}">
              <a16:creationId xmlns:a16="http://schemas.microsoft.com/office/drawing/2014/main" id="{EA727060-0B86-40D6-8A3B-6F0C8EBB8C5B}"/>
            </a:ext>
          </a:extLst>
        </xdr:cNvPr>
        <xdr:cNvSpPr txBox="1">
          <a:spLocks noChangeArrowheads="1"/>
        </xdr:cNvSpPr>
      </xdr:nvSpPr>
      <xdr:spPr bwMode="auto">
        <a:xfrm>
          <a:off x="7282543"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46600</xdr:rowOff>
    </xdr:to>
    <xdr:sp macro="" textlink="">
      <xdr:nvSpPr>
        <xdr:cNvPr id="663" name="Text Box 2">
          <a:extLst>
            <a:ext uri="{FF2B5EF4-FFF2-40B4-BE49-F238E27FC236}">
              <a16:creationId xmlns:a16="http://schemas.microsoft.com/office/drawing/2014/main" id="{DDCBBD37-775C-44A6-9FD8-ADDD50166092}"/>
            </a:ext>
          </a:extLst>
        </xdr:cNvPr>
        <xdr:cNvSpPr txBox="1">
          <a:spLocks noChangeArrowheads="1"/>
        </xdr:cNvSpPr>
      </xdr:nvSpPr>
      <xdr:spPr bwMode="auto">
        <a:xfrm>
          <a:off x="7282543"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84700</xdr:rowOff>
    </xdr:to>
    <xdr:sp macro="" textlink="">
      <xdr:nvSpPr>
        <xdr:cNvPr id="664" name="Text Box 2">
          <a:extLst>
            <a:ext uri="{FF2B5EF4-FFF2-40B4-BE49-F238E27FC236}">
              <a16:creationId xmlns:a16="http://schemas.microsoft.com/office/drawing/2014/main" id="{33BDD6F6-6DCA-4ED5-8ED7-F0BEFFB1C626}"/>
            </a:ext>
          </a:extLst>
        </xdr:cNvPr>
        <xdr:cNvSpPr txBox="1">
          <a:spLocks noChangeArrowheads="1"/>
        </xdr:cNvSpPr>
      </xdr:nvSpPr>
      <xdr:spPr bwMode="auto">
        <a:xfrm>
          <a:off x="7282543" y="1836964"/>
          <a:ext cx="76200" cy="24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84700</xdr:rowOff>
    </xdr:to>
    <xdr:sp macro="" textlink="">
      <xdr:nvSpPr>
        <xdr:cNvPr id="665" name="Text Box 2">
          <a:extLst>
            <a:ext uri="{FF2B5EF4-FFF2-40B4-BE49-F238E27FC236}">
              <a16:creationId xmlns:a16="http://schemas.microsoft.com/office/drawing/2014/main" id="{E68D998A-1D99-4351-BA4B-FDB9569CCA6B}"/>
            </a:ext>
          </a:extLst>
        </xdr:cNvPr>
        <xdr:cNvSpPr txBox="1">
          <a:spLocks noChangeArrowheads="1"/>
        </xdr:cNvSpPr>
      </xdr:nvSpPr>
      <xdr:spPr bwMode="auto">
        <a:xfrm>
          <a:off x="7282543" y="1836964"/>
          <a:ext cx="76200" cy="24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46600</xdr:rowOff>
    </xdr:to>
    <xdr:sp macro="" textlink="">
      <xdr:nvSpPr>
        <xdr:cNvPr id="666" name="Text Box 2">
          <a:extLst>
            <a:ext uri="{FF2B5EF4-FFF2-40B4-BE49-F238E27FC236}">
              <a16:creationId xmlns:a16="http://schemas.microsoft.com/office/drawing/2014/main" id="{0C98D9DB-D56B-41C8-AB99-CB038A69A7F2}"/>
            </a:ext>
          </a:extLst>
        </xdr:cNvPr>
        <xdr:cNvSpPr txBox="1">
          <a:spLocks noChangeArrowheads="1"/>
        </xdr:cNvSpPr>
      </xdr:nvSpPr>
      <xdr:spPr bwMode="auto">
        <a:xfrm>
          <a:off x="7282543"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46600</xdr:rowOff>
    </xdr:to>
    <xdr:sp macro="" textlink="">
      <xdr:nvSpPr>
        <xdr:cNvPr id="667" name="Text Box 2">
          <a:extLst>
            <a:ext uri="{FF2B5EF4-FFF2-40B4-BE49-F238E27FC236}">
              <a16:creationId xmlns:a16="http://schemas.microsoft.com/office/drawing/2014/main" id="{AD2F2BD1-BEE7-47D2-A6A0-E76CD5E43E26}"/>
            </a:ext>
          </a:extLst>
        </xdr:cNvPr>
        <xdr:cNvSpPr txBox="1">
          <a:spLocks noChangeArrowheads="1"/>
        </xdr:cNvSpPr>
      </xdr:nvSpPr>
      <xdr:spPr bwMode="auto">
        <a:xfrm>
          <a:off x="7282543"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46600</xdr:rowOff>
    </xdr:to>
    <xdr:sp macro="" textlink="">
      <xdr:nvSpPr>
        <xdr:cNvPr id="668" name="Text Box 2">
          <a:extLst>
            <a:ext uri="{FF2B5EF4-FFF2-40B4-BE49-F238E27FC236}">
              <a16:creationId xmlns:a16="http://schemas.microsoft.com/office/drawing/2014/main" id="{BEAB0825-93F2-4153-A1F9-8DEF6F1FA15F}"/>
            </a:ext>
          </a:extLst>
        </xdr:cNvPr>
        <xdr:cNvSpPr txBox="1">
          <a:spLocks noChangeArrowheads="1"/>
        </xdr:cNvSpPr>
      </xdr:nvSpPr>
      <xdr:spPr bwMode="auto">
        <a:xfrm>
          <a:off x="7282543"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37075</xdr:rowOff>
    </xdr:to>
    <xdr:sp macro="" textlink="">
      <xdr:nvSpPr>
        <xdr:cNvPr id="669" name="Text Box 2">
          <a:extLst>
            <a:ext uri="{FF2B5EF4-FFF2-40B4-BE49-F238E27FC236}">
              <a16:creationId xmlns:a16="http://schemas.microsoft.com/office/drawing/2014/main" id="{8C2C6174-4E9E-4714-84CA-2E272542598D}"/>
            </a:ext>
          </a:extLst>
        </xdr:cNvPr>
        <xdr:cNvSpPr txBox="1">
          <a:spLocks noChangeArrowheads="1"/>
        </xdr:cNvSpPr>
      </xdr:nvSpPr>
      <xdr:spPr bwMode="auto">
        <a:xfrm>
          <a:off x="7282543"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37075</xdr:rowOff>
    </xdr:to>
    <xdr:sp macro="" textlink="">
      <xdr:nvSpPr>
        <xdr:cNvPr id="670" name="Text Box 2">
          <a:extLst>
            <a:ext uri="{FF2B5EF4-FFF2-40B4-BE49-F238E27FC236}">
              <a16:creationId xmlns:a16="http://schemas.microsoft.com/office/drawing/2014/main" id="{C0DA1F7E-E01E-4A56-B9AA-73D6BB006D74}"/>
            </a:ext>
          </a:extLst>
        </xdr:cNvPr>
        <xdr:cNvSpPr txBox="1">
          <a:spLocks noChangeArrowheads="1"/>
        </xdr:cNvSpPr>
      </xdr:nvSpPr>
      <xdr:spPr bwMode="auto">
        <a:xfrm>
          <a:off x="7282543"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42709</xdr:rowOff>
    </xdr:to>
    <xdr:sp macro="" textlink="">
      <xdr:nvSpPr>
        <xdr:cNvPr id="671" name="Text Box 2">
          <a:extLst>
            <a:ext uri="{FF2B5EF4-FFF2-40B4-BE49-F238E27FC236}">
              <a16:creationId xmlns:a16="http://schemas.microsoft.com/office/drawing/2014/main" id="{E1ACF2AA-4F4D-4DD6-A97A-62EA3174C89B}"/>
            </a:ext>
          </a:extLst>
        </xdr:cNvPr>
        <xdr:cNvSpPr txBox="1">
          <a:spLocks noChangeArrowheads="1"/>
        </xdr:cNvSpPr>
      </xdr:nvSpPr>
      <xdr:spPr bwMode="auto">
        <a:xfrm>
          <a:off x="7282543"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80809</xdr:rowOff>
    </xdr:to>
    <xdr:sp macro="" textlink="">
      <xdr:nvSpPr>
        <xdr:cNvPr id="672" name="Text Box 2">
          <a:extLst>
            <a:ext uri="{FF2B5EF4-FFF2-40B4-BE49-F238E27FC236}">
              <a16:creationId xmlns:a16="http://schemas.microsoft.com/office/drawing/2014/main" id="{260C05A2-FD1F-46A3-A44C-854E2CF2AE68}"/>
            </a:ext>
          </a:extLst>
        </xdr:cNvPr>
        <xdr:cNvSpPr txBox="1">
          <a:spLocks noChangeArrowheads="1"/>
        </xdr:cNvSpPr>
      </xdr:nvSpPr>
      <xdr:spPr bwMode="auto">
        <a:xfrm>
          <a:off x="7282543" y="1836964"/>
          <a:ext cx="76200" cy="239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42709</xdr:rowOff>
    </xdr:to>
    <xdr:sp macro="" textlink="">
      <xdr:nvSpPr>
        <xdr:cNvPr id="673" name="Text Box 2">
          <a:extLst>
            <a:ext uri="{FF2B5EF4-FFF2-40B4-BE49-F238E27FC236}">
              <a16:creationId xmlns:a16="http://schemas.microsoft.com/office/drawing/2014/main" id="{0A47AFFE-261C-4208-99DA-3F701D687397}"/>
            </a:ext>
          </a:extLst>
        </xdr:cNvPr>
        <xdr:cNvSpPr txBox="1">
          <a:spLocks noChangeArrowheads="1"/>
        </xdr:cNvSpPr>
      </xdr:nvSpPr>
      <xdr:spPr bwMode="auto">
        <a:xfrm>
          <a:off x="7282543"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80809</xdr:rowOff>
    </xdr:to>
    <xdr:sp macro="" textlink="">
      <xdr:nvSpPr>
        <xdr:cNvPr id="674" name="Text Box 2">
          <a:extLst>
            <a:ext uri="{FF2B5EF4-FFF2-40B4-BE49-F238E27FC236}">
              <a16:creationId xmlns:a16="http://schemas.microsoft.com/office/drawing/2014/main" id="{5FBC888A-1167-4D01-A1D5-FFA801E936BE}"/>
            </a:ext>
          </a:extLst>
        </xdr:cNvPr>
        <xdr:cNvSpPr txBox="1">
          <a:spLocks noChangeArrowheads="1"/>
        </xdr:cNvSpPr>
      </xdr:nvSpPr>
      <xdr:spPr bwMode="auto">
        <a:xfrm>
          <a:off x="7282543" y="1836964"/>
          <a:ext cx="76200" cy="239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42709</xdr:rowOff>
    </xdr:to>
    <xdr:sp macro="" textlink="">
      <xdr:nvSpPr>
        <xdr:cNvPr id="675" name="Text Box 2">
          <a:extLst>
            <a:ext uri="{FF2B5EF4-FFF2-40B4-BE49-F238E27FC236}">
              <a16:creationId xmlns:a16="http://schemas.microsoft.com/office/drawing/2014/main" id="{E766796E-D6E3-4E05-9DDC-2A5B591854CB}"/>
            </a:ext>
          </a:extLst>
        </xdr:cNvPr>
        <xdr:cNvSpPr txBox="1">
          <a:spLocks noChangeArrowheads="1"/>
        </xdr:cNvSpPr>
      </xdr:nvSpPr>
      <xdr:spPr bwMode="auto">
        <a:xfrm>
          <a:off x="7282543"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80809</xdr:rowOff>
    </xdr:to>
    <xdr:sp macro="" textlink="">
      <xdr:nvSpPr>
        <xdr:cNvPr id="676" name="Text Box 2">
          <a:extLst>
            <a:ext uri="{FF2B5EF4-FFF2-40B4-BE49-F238E27FC236}">
              <a16:creationId xmlns:a16="http://schemas.microsoft.com/office/drawing/2014/main" id="{07211F03-B06E-43E5-8E81-9DCD641355A1}"/>
            </a:ext>
          </a:extLst>
        </xdr:cNvPr>
        <xdr:cNvSpPr txBox="1">
          <a:spLocks noChangeArrowheads="1"/>
        </xdr:cNvSpPr>
      </xdr:nvSpPr>
      <xdr:spPr bwMode="auto">
        <a:xfrm>
          <a:off x="7282543" y="1836964"/>
          <a:ext cx="76200" cy="239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52234</xdr:rowOff>
    </xdr:to>
    <xdr:sp macro="" textlink="">
      <xdr:nvSpPr>
        <xdr:cNvPr id="677" name="Text Box 2">
          <a:extLst>
            <a:ext uri="{FF2B5EF4-FFF2-40B4-BE49-F238E27FC236}">
              <a16:creationId xmlns:a16="http://schemas.microsoft.com/office/drawing/2014/main" id="{7A2739DA-9F7C-4301-A30D-EC43ECB8C45B}"/>
            </a:ext>
          </a:extLst>
        </xdr:cNvPr>
        <xdr:cNvSpPr txBox="1">
          <a:spLocks noChangeArrowheads="1"/>
        </xdr:cNvSpPr>
      </xdr:nvSpPr>
      <xdr:spPr bwMode="auto">
        <a:xfrm>
          <a:off x="7282543"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52234</xdr:rowOff>
    </xdr:to>
    <xdr:sp macro="" textlink="">
      <xdr:nvSpPr>
        <xdr:cNvPr id="678" name="Text Box 2">
          <a:extLst>
            <a:ext uri="{FF2B5EF4-FFF2-40B4-BE49-F238E27FC236}">
              <a16:creationId xmlns:a16="http://schemas.microsoft.com/office/drawing/2014/main" id="{ADB02101-0AE0-4840-874C-FCA4CC230EF5}"/>
            </a:ext>
          </a:extLst>
        </xdr:cNvPr>
        <xdr:cNvSpPr txBox="1">
          <a:spLocks noChangeArrowheads="1"/>
        </xdr:cNvSpPr>
      </xdr:nvSpPr>
      <xdr:spPr bwMode="auto">
        <a:xfrm>
          <a:off x="7282543"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52234</xdr:rowOff>
    </xdr:to>
    <xdr:sp macro="" textlink="">
      <xdr:nvSpPr>
        <xdr:cNvPr id="679" name="Text Box 2">
          <a:extLst>
            <a:ext uri="{FF2B5EF4-FFF2-40B4-BE49-F238E27FC236}">
              <a16:creationId xmlns:a16="http://schemas.microsoft.com/office/drawing/2014/main" id="{81CF2323-0252-4DFF-AA3B-82E1DA4508C5}"/>
            </a:ext>
          </a:extLst>
        </xdr:cNvPr>
        <xdr:cNvSpPr txBox="1">
          <a:spLocks noChangeArrowheads="1"/>
        </xdr:cNvSpPr>
      </xdr:nvSpPr>
      <xdr:spPr bwMode="auto">
        <a:xfrm>
          <a:off x="7282543"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90334</xdr:rowOff>
    </xdr:to>
    <xdr:sp macro="" textlink="">
      <xdr:nvSpPr>
        <xdr:cNvPr id="680" name="Text Box 2">
          <a:extLst>
            <a:ext uri="{FF2B5EF4-FFF2-40B4-BE49-F238E27FC236}">
              <a16:creationId xmlns:a16="http://schemas.microsoft.com/office/drawing/2014/main" id="{02FB59D6-F28B-4C78-8AB9-6E930F42ABDF}"/>
            </a:ext>
          </a:extLst>
        </xdr:cNvPr>
        <xdr:cNvSpPr txBox="1">
          <a:spLocks noChangeArrowheads="1"/>
        </xdr:cNvSpPr>
      </xdr:nvSpPr>
      <xdr:spPr bwMode="auto">
        <a:xfrm>
          <a:off x="7282543" y="1836964"/>
          <a:ext cx="76200" cy="2490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90334</xdr:rowOff>
    </xdr:to>
    <xdr:sp macro="" textlink="">
      <xdr:nvSpPr>
        <xdr:cNvPr id="681" name="Text Box 2">
          <a:extLst>
            <a:ext uri="{FF2B5EF4-FFF2-40B4-BE49-F238E27FC236}">
              <a16:creationId xmlns:a16="http://schemas.microsoft.com/office/drawing/2014/main" id="{B2470CB4-7296-4F7A-ACA8-E615033F9797}"/>
            </a:ext>
          </a:extLst>
        </xdr:cNvPr>
        <xdr:cNvSpPr txBox="1">
          <a:spLocks noChangeArrowheads="1"/>
        </xdr:cNvSpPr>
      </xdr:nvSpPr>
      <xdr:spPr bwMode="auto">
        <a:xfrm>
          <a:off x="7282543" y="1836964"/>
          <a:ext cx="76200" cy="2490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52234</xdr:rowOff>
    </xdr:to>
    <xdr:sp macro="" textlink="">
      <xdr:nvSpPr>
        <xdr:cNvPr id="682" name="Text Box 2">
          <a:extLst>
            <a:ext uri="{FF2B5EF4-FFF2-40B4-BE49-F238E27FC236}">
              <a16:creationId xmlns:a16="http://schemas.microsoft.com/office/drawing/2014/main" id="{CDC328F0-6A74-41B1-A30E-018B8D16A957}"/>
            </a:ext>
          </a:extLst>
        </xdr:cNvPr>
        <xdr:cNvSpPr txBox="1">
          <a:spLocks noChangeArrowheads="1"/>
        </xdr:cNvSpPr>
      </xdr:nvSpPr>
      <xdr:spPr bwMode="auto">
        <a:xfrm>
          <a:off x="7282543"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52234</xdr:rowOff>
    </xdr:to>
    <xdr:sp macro="" textlink="">
      <xdr:nvSpPr>
        <xdr:cNvPr id="683" name="Text Box 2">
          <a:extLst>
            <a:ext uri="{FF2B5EF4-FFF2-40B4-BE49-F238E27FC236}">
              <a16:creationId xmlns:a16="http://schemas.microsoft.com/office/drawing/2014/main" id="{DAF0BB57-C24A-4B94-BC6D-23388678ECF0}"/>
            </a:ext>
          </a:extLst>
        </xdr:cNvPr>
        <xdr:cNvSpPr txBox="1">
          <a:spLocks noChangeArrowheads="1"/>
        </xdr:cNvSpPr>
      </xdr:nvSpPr>
      <xdr:spPr bwMode="auto">
        <a:xfrm>
          <a:off x="7282543"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52234</xdr:rowOff>
    </xdr:to>
    <xdr:sp macro="" textlink="">
      <xdr:nvSpPr>
        <xdr:cNvPr id="684" name="Text Box 2">
          <a:extLst>
            <a:ext uri="{FF2B5EF4-FFF2-40B4-BE49-F238E27FC236}">
              <a16:creationId xmlns:a16="http://schemas.microsoft.com/office/drawing/2014/main" id="{69B8C7DD-33EE-4E8D-B238-C500C3C64D21}"/>
            </a:ext>
          </a:extLst>
        </xdr:cNvPr>
        <xdr:cNvSpPr txBox="1">
          <a:spLocks noChangeArrowheads="1"/>
        </xdr:cNvSpPr>
      </xdr:nvSpPr>
      <xdr:spPr bwMode="auto">
        <a:xfrm>
          <a:off x="7282543"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42709</xdr:rowOff>
    </xdr:to>
    <xdr:sp macro="" textlink="">
      <xdr:nvSpPr>
        <xdr:cNvPr id="685" name="Text Box 2">
          <a:extLst>
            <a:ext uri="{FF2B5EF4-FFF2-40B4-BE49-F238E27FC236}">
              <a16:creationId xmlns:a16="http://schemas.microsoft.com/office/drawing/2014/main" id="{F789FA0B-1CC1-42C4-B576-0D034FA129DA}"/>
            </a:ext>
          </a:extLst>
        </xdr:cNvPr>
        <xdr:cNvSpPr txBox="1">
          <a:spLocks noChangeArrowheads="1"/>
        </xdr:cNvSpPr>
      </xdr:nvSpPr>
      <xdr:spPr bwMode="auto">
        <a:xfrm>
          <a:off x="7282543"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42709</xdr:rowOff>
    </xdr:to>
    <xdr:sp macro="" textlink="">
      <xdr:nvSpPr>
        <xdr:cNvPr id="686" name="Text Box 2">
          <a:extLst>
            <a:ext uri="{FF2B5EF4-FFF2-40B4-BE49-F238E27FC236}">
              <a16:creationId xmlns:a16="http://schemas.microsoft.com/office/drawing/2014/main" id="{003170EA-7D8F-481E-981E-79A0C36A8E68}"/>
            </a:ext>
          </a:extLst>
        </xdr:cNvPr>
        <xdr:cNvSpPr txBox="1">
          <a:spLocks noChangeArrowheads="1"/>
        </xdr:cNvSpPr>
      </xdr:nvSpPr>
      <xdr:spPr bwMode="auto">
        <a:xfrm>
          <a:off x="7282543"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51737</xdr:rowOff>
    </xdr:to>
    <xdr:sp macro="" textlink="">
      <xdr:nvSpPr>
        <xdr:cNvPr id="687" name="Text Box 2">
          <a:extLst>
            <a:ext uri="{FF2B5EF4-FFF2-40B4-BE49-F238E27FC236}">
              <a16:creationId xmlns:a16="http://schemas.microsoft.com/office/drawing/2014/main" id="{2A0C1C2C-980B-48BF-BD31-6926106BE8CE}"/>
            </a:ext>
          </a:extLst>
        </xdr:cNvPr>
        <xdr:cNvSpPr txBox="1">
          <a:spLocks noChangeArrowheads="1"/>
        </xdr:cNvSpPr>
      </xdr:nvSpPr>
      <xdr:spPr bwMode="auto">
        <a:xfrm>
          <a:off x="7282543" y="1836964"/>
          <a:ext cx="76200" cy="210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89837</xdr:rowOff>
    </xdr:to>
    <xdr:sp macro="" textlink="">
      <xdr:nvSpPr>
        <xdr:cNvPr id="688" name="Text Box 2">
          <a:extLst>
            <a:ext uri="{FF2B5EF4-FFF2-40B4-BE49-F238E27FC236}">
              <a16:creationId xmlns:a16="http://schemas.microsoft.com/office/drawing/2014/main" id="{575BA8D7-DCE0-41C8-B80B-FE97EF1E9A94}"/>
            </a:ext>
          </a:extLst>
        </xdr:cNvPr>
        <xdr:cNvSpPr txBox="1">
          <a:spLocks noChangeArrowheads="1"/>
        </xdr:cNvSpPr>
      </xdr:nvSpPr>
      <xdr:spPr bwMode="auto">
        <a:xfrm>
          <a:off x="7282543" y="1836964"/>
          <a:ext cx="76200" cy="248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51737</xdr:rowOff>
    </xdr:to>
    <xdr:sp macro="" textlink="">
      <xdr:nvSpPr>
        <xdr:cNvPr id="689" name="Text Box 2">
          <a:extLst>
            <a:ext uri="{FF2B5EF4-FFF2-40B4-BE49-F238E27FC236}">
              <a16:creationId xmlns:a16="http://schemas.microsoft.com/office/drawing/2014/main" id="{ACDB6B8A-FF02-4C19-BA04-DC200E096062}"/>
            </a:ext>
          </a:extLst>
        </xdr:cNvPr>
        <xdr:cNvSpPr txBox="1">
          <a:spLocks noChangeArrowheads="1"/>
        </xdr:cNvSpPr>
      </xdr:nvSpPr>
      <xdr:spPr bwMode="auto">
        <a:xfrm>
          <a:off x="7282543" y="1836964"/>
          <a:ext cx="76200" cy="210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89837</xdr:rowOff>
    </xdr:to>
    <xdr:sp macro="" textlink="">
      <xdr:nvSpPr>
        <xdr:cNvPr id="690" name="Text Box 2">
          <a:extLst>
            <a:ext uri="{FF2B5EF4-FFF2-40B4-BE49-F238E27FC236}">
              <a16:creationId xmlns:a16="http://schemas.microsoft.com/office/drawing/2014/main" id="{B9336F07-D306-4744-B0DA-E535AB85FDC7}"/>
            </a:ext>
          </a:extLst>
        </xdr:cNvPr>
        <xdr:cNvSpPr txBox="1">
          <a:spLocks noChangeArrowheads="1"/>
        </xdr:cNvSpPr>
      </xdr:nvSpPr>
      <xdr:spPr bwMode="auto">
        <a:xfrm>
          <a:off x="7282543" y="1836964"/>
          <a:ext cx="76200" cy="248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51737</xdr:rowOff>
    </xdr:to>
    <xdr:sp macro="" textlink="">
      <xdr:nvSpPr>
        <xdr:cNvPr id="691" name="Text Box 2">
          <a:extLst>
            <a:ext uri="{FF2B5EF4-FFF2-40B4-BE49-F238E27FC236}">
              <a16:creationId xmlns:a16="http://schemas.microsoft.com/office/drawing/2014/main" id="{233047CE-33B0-4CAD-AB0F-828CE437773A}"/>
            </a:ext>
          </a:extLst>
        </xdr:cNvPr>
        <xdr:cNvSpPr txBox="1">
          <a:spLocks noChangeArrowheads="1"/>
        </xdr:cNvSpPr>
      </xdr:nvSpPr>
      <xdr:spPr bwMode="auto">
        <a:xfrm>
          <a:off x="7282543" y="1836964"/>
          <a:ext cx="76200" cy="210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89837</xdr:rowOff>
    </xdr:to>
    <xdr:sp macro="" textlink="">
      <xdr:nvSpPr>
        <xdr:cNvPr id="692" name="Text Box 2">
          <a:extLst>
            <a:ext uri="{FF2B5EF4-FFF2-40B4-BE49-F238E27FC236}">
              <a16:creationId xmlns:a16="http://schemas.microsoft.com/office/drawing/2014/main" id="{04534D43-83BA-45C8-9104-E9F2EEE09484}"/>
            </a:ext>
          </a:extLst>
        </xdr:cNvPr>
        <xdr:cNvSpPr txBox="1">
          <a:spLocks noChangeArrowheads="1"/>
        </xdr:cNvSpPr>
      </xdr:nvSpPr>
      <xdr:spPr bwMode="auto">
        <a:xfrm>
          <a:off x="7282543" y="1836964"/>
          <a:ext cx="76200" cy="248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61262</xdr:rowOff>
    </xdr:to>
    <xdr:sp macro="" textlink="">
      <xdr:nvSpPr>
        <xdr:cNvPr id="693" name="Text Box 2">
          <a:extLst>
            <a:ext uri="{FF2B5EF4-FFF2-40B4-BE49-F238E27FC236}">
              <a16:creationId xmlns:a16="http://schemas.microsoft.com/office/drawing/2014/main" id="{352FF295-4545-4608-836D-28FF99CBFC37}"/>
            </a:ext>
          </a:extLst>
        </xdr:cNvPr>
        <xdr:cNvSpPr txBox="1">
          <a:spLocks noChangeArrowheads="1"/>
        </xdr:cNvSpPr>
      </xdr:nvSpPr>
      <xdr:spPr bwMode="auto">
        <a:xfrm>
          <a:off x="7282543" y="1836964"/>
          <a:ext cx="76200" cy="220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61262</xdr:rowOff>
    </xdr:to>
    <xdr:sp macro="" textlink="">
      <xdr:nvSpPr>
        <xdr:cNvPr id="694" name="Text Box 2">
          <a:extLst>
            <a:ext uri="{FF2B5EF4-FFF2-40B4-BE49-F238E27FC236}">
              <a16:creationId xmlns:a16="http://schemas.microsoft.com/office/drawing/2014/main" id="{A273E100-3702-4140-923A-D1329D02B143}"/>
            </a:ext>
          </a:extLst>
        </xdr:cNvPr>
        <xdr:cNvSpPr txBox="1">
          <a:spLocks noChangeArrowheads="1"/>
        </xdr:cNvSpPr>
      </xdr:nvSpPr>
      <xdr:spPr bwMode="auto">
        <a:xfrm>
          <a:off x="7282543" y="1836964"/>
          <a:ext cx="76200" cy="220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61262</xdr:rowOff>
    </xdr:to>
    <xdr:sp macro="" textlink="">
      <xdr:nvSpPr>
        <xdr:cNvPr id="695" name="Text Box 2">
          <a:extLst>
            <a:ext uri="{FF2B5EF4-FFF2-40B4-BE49-F238E27FC236}">
              <a16:creationId xmlns:a16="http://schemas.microsoft.com/office/drawing/2014/main" id="{76A076A4-D17F-4A7E-8B5E-E6E24884B40F}"/>
            </a:ext>
          </a:extLst>
        </xdr:cNvPr>
        <xdr:cNvSpPr txBox="1">
          <a:spLocks noChangeArrowheads="1"/>
        </xdr:cNvSpPr>
      </xdr:nvSpPr>
      <xdr:spPr bwMode="auto">
        <a:xfrm>
          <a:off x="7282543" y="1836964"/>
          <a:ext cx="76200" cy="220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99362</xdr:rowOff>
    </xdr:to>
    <xdr:sp macro="" textlink="">
      <xdr:nvSpPr>
        <xdr:cNvPr id="696" name="Text Box 2">
          <a:extLst>
            <a:ext uri="{FF2B5EF4-FFF2-40B4-BE49-F238E27FC236}">
              <a16:creationId xmlns:a16="http://schemas.microsoft.com/office/drawing/2014/main" id="{0E54771B-EA98-4699-BDC5-14ECF94DE8AD}"/>
            </a:ext>
          </a:extLst>
        </xdr:cNvPr>
        <xdr:cNvSpPr txBox="1">
          <a:spLocks noChangeArrowheads="1"/>
        </xdr:cNvSpPr>
      </xdr:nvSpPr>
      <xdr:spPr bwMode="auto">
        <a:xfrm>
          <a:off x="7282543" y="1836964"/>
          <a:ext cx="76200" cy="258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99362</xdr:rowOff>
    </xdr:to>
    <xdr:sp macro="" textlink="">
      <xdr:nvSpPr>
        <xdr:cNvPr id="697" name="Text Box 2">
          <a:extLst>
            <a:ext uri="{FF2B5EF4-FFF2-40B4-BE49-F238E27FC236}">
              <a16:creationId xmlns:a16="http://schemas.microsoft.com/office/drawing/2014/main" id="{6CE67CC5-230B-4CAD-8C51-E0FCE3BCF3CA}"/>
            </a:ext>
          </a:extLst>
        </xdr:cNvPr>
        <xdr:cNvSpPr txBox="1">
          <a:spLocks noChangeArrowheads="1"/>
        </xdr:cNvSpPr>
      </xdr:nvSpPr>
      <xdr:spPr bwMode="auto">
        <a:xfrm>
          <a:off x="7282543" y="1836964"/>
          <a:ext cx="76200" cy="258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61262</xdr:rowOff>
    </xdr:to>
    <xdr:sp macro="" textlink="">
      <xdr:nvSpPr>
        <xdr:cNvPr id="698" name="Text Box 2">
          <a:extLst>
            <a:ext uri="{FF2B5EF4-FFF2-40B4-BE49-F238E27FC236}">
              <a16:creationId xmlns:a16="http://schemas.microsoft.com/office/drawing/2014/main" id="{9AB9EA93-9B66-4DDB-9718-A36B771884F3}"/>
            </a:ext>
          </a:extLst>
        </xdr:cNvPr>
        <xdr:cNvSpPr txBox="1">
          <a:spLocks noChangeArrowheads="1"/>
        </xdr:cNvSpPr>
      </xdr:nvSpPr>
      <xdr:spPr bwMode="auto">
        <a:xfrm>
          <a:off x="7282543" y="1836964"/>
          <a:ext cx="76200" cy="220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61262</xdr:rowOff>
    </xdr:to>
    <xdr:sp macro="" textlink="">
      <xdr:nvSpPr>
        <xdr:cNvPr id="699" name="Text Box 2">
          <a:extLst>
            <a:ext uri="{FF2B5EF4-FFF2-40B4-BE49-F238E27FC236}">
              <a16:creationId xmlns:a16="http://schemas.microsoft.com/office/drawing/2014/main" id="{02E09983-F715-488A-BF25-186BB5F8DE7D}"/>
            </a:ext>
          </a:extLst>
        </xdr:cNvPr>
        <xdr:cNvSpPr txBox="1">
          <a:spLocks noChangeArrowheads="1"/>
        </xdr:cNvSpPr>
      </xdr:nvSpPr>
      <xdr:spPr bwMode="auto">
        <a:xfrm>
          <a:off x="7282543" y="1836964"/>
          <a:ext cx="76200" cy="220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61262</xdr:rowOff>
    </xdr:to>
    <xdr:sp macro="" textlink="">
      <xdr:nvSpPr>
        <xdr:cNvPr id="700" name="Text Box 2">
          <a:extLst>
            <a:ext uri="{FF2B5EF4-FFF2-40B4-BE49-F238E27FC236}">
              <a16:creationId xmlns:a16="http://schemas.microsoft.com/office/drawing/2014/main" id="{1E595150-72F1-4B9E-831F-ADC98720AE72}"/>
            </a:ext>
          </a:extLst>
        </xdr:cNvPr>
        <xdr:cNvSpPr txBox="1">
          <a:spLocks noChangeArrowheads="1"/>
        </xdr:cNvSpPr>
      </xdr:nvSpPr>
      <xdr:spPr bwMode="auto">
        <a:xfrm>
          <a:off x="7282543" y="1836964"/>
          <a:ext cx="76200" cy="2200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51737</xdr:rowOff>
    </xdr:to>
    <xdr:sp macro="" textlink="">
      <xdr:nvSpPr>
        <xdr:cNvPr id="701" name="Text Box 2">
          <a:extLst>
            <a:ext uri="{FF2B5EF4-FFF2-40B4-BE49-F238E27FC236}">
              <a16:creationId xmlns:a16="http://schemas.microsoft.com/office/drawing/2014/main" id="{5B192A79-6DEF-4031-9968-B7DDEC2B3B16}"/>
            </a:ext>
          </a:extLst>
        </xdr:cNvPr>
        <xdr:cNvSpPr txBox="1">
          <a:spLocks noChangeArrowheads="1"/>
        </xdr:cNvSpPr>
      </xdr:nvSpPr>
      <xdr:spPr bwMode="auto">
        <a:xfrm>
          <a:off x="7282543" y="1836964"/>
          <a:ext cx="76200" cy="210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51737</xdr:rowOff>
    </xdr:to>
    <xdr:sp macro="" textlink="">
      <xdr:nvSpPr>
        <xdr:cNvPr id="702" name="Text Box 2">
          <a:extLst>
            <a:ext uri="{FF2B5EF4-FFF2-40B4-BE49-F238E27FC236}">
              <a16:creationId xmlns:a16="http://schemas.microsoft.com/office/drawing/2014/main" id="{585A8C00-14E8-4EDB-BEF5-881CAB4EF638}"/>
            </a:ext>
          </a:extLst>
        </xdr:cNvPr>
        <xdr:cNvSpPr txBox="1">
          <a:spLocks noChangeArrowheads="1"/>
        </xdr:cNvSpPr>
      </xdr:nvSpPr>
      <xdr:spPr bwMode="auto">
        <a:xfrm>
          <a:off x="7282543" y="1836964"/>
          <a:ext cx="76200" cy="210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51738</xdr:rowOff>
    </xdr:to>
    <xdr:sp macro="" textlink="">
      <xdr:nvSpPr>
        <xdr:cNvPr id="703" name="Text Box 2">
          <a:extLst>
            <a:ext uri="{FF2B5EF4-FFF2-40B4-BE49-F238E27FC236}">
              <a16:creationId xmlns:a16="http://schemas.microsoft.com/office/drawing/2014/main" id="{E971427C-FB1A-49A8-8FF6-42FBEAD75601}"/>
            </a:ext>
          </a:extLst>
        </xdr:cNvPr>
        <xdr:cNvSpPr txBox="1">
          <a:spLocks noChangeArrowheads="1"/>
        </xdr:cNvSpPr>
      </xdr:nvSpPr>
      <xdr:spPr bwMode="auto">
        <a:xfrm>
          <a:off x="7282543" y="1836964"/>
          <a:ext cx="76200" cy="21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89838</xdr:rowOff>
    </xdr:to>
    <xdr:sp macro="" textlink="">
      <xdr:nvSpPr>
        <xdr:cNvPr id="704" name="Text Box 2">
          <a:extLst>
            <a:ext uri="{FF2B5EF4-FFF2-40B4-BE49-F238E27FC236}">
              <a16:creationId xmlns:a16="http://schemas.microsoft.com/office/drawing/2014/main" id="{9B35C913-BC38-4EB9-93C8-771614C11C16}"/>
            </a:ext>
          </a:extLst>
        </xdr:cNvPr>
        <xdr:cNvSpPr txBox="1">
          <a:spLocks noChangeArrowheads="1"/>
        </xdr:cNvSpPr>
      </xdr:nvSpPr>
      <xdr:spPr bwMode="auto">
        <a:xfrm>
          <a:off x="7282543" y="1836964"/>
          <a:ext cx="76200" cy="2485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51738</xdr:rowOff>
    </xdr:to>
    <xdr:sp macro="" textlink="">
      <xdr:nvSpPr>
        <xdr:cNvPr id="705" name="Text Box 2">
          <a:extLst>
            <a:ext uri="{FF2B5EF4-FFF2-40B4-BE49-F238E27FC236}">
              <a16:creationId xmlns:a16="http://schemas.microsoft.com/office/drawing/2014/main" id="{5FBD8CCA-8057-4F75-8AAA-F82C7DCAB589}"/>
            </a:ext>
          </a:extLst>
        </xdr:cNvPr>
        <xdr:cNvSpPr txBox="1">
          <a:spLocks noChangeArrowheads="1"/>
        </xdr:cNvSpPr>
      </xdr:nvSpPr>
      <xdr:spPr bwMode="auto">
        <a:xfrm>
          <a:off x="7282543" y="1836964"/>
          <a:ext cx="76200" cy="21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89838</xdr:rowOff>
    </xdr:to>
    <xdr:sp macro="" textlink="">
      <xdr:nvSpPr>
        <xdr:cNvPr id="706" name="Text Box 2">
          <a:extLst>
            <a:ext uri="{FF2B5EF4-FFF2-40B4-BE49-F238E27FC236}">
              <a16:creationId xmlns:a16="http://schemas.microsoft.com/office/drawing/2014/main" id="{8C9E3B12-EA23-4F57-84CC-6457EF875535}"/>
            </a:ext>
          </a:extLst>
        </xdr:cNvPr>
        <xdr:cNvSpPr txBox="1">
          <a:spLocks noChangeArrowheads="1"/>
        </xdr:cNvSpPr>
      </xdr:nvSpPr>
      <xdr:spPr bwMode="auto">
        <a:xfrm>
          <a:off x="7282543" y="1836964"/>
          <a:ext cx="76200" cy="2485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51738</xdr:rowOff>
    </xdr:to>
    <xdr:sp macro="" textlink="">
      <xdr:nvSpPr>
        <xdr:cNvPr id="707" name="Text Box 2">
          <a:extLst>
            <a:ext uri="{FF2B5EF4-FFF2-40B4-BE49-F238E27FC236}">
              <a16:creationId xmlns:a16="http://schemas.microsoft.com/office/drawing/2014/main" id="{8B80943D-FE74-44CA-A756-49C0DAE6E11A}"/>
            </a:ext>
          </a:extLst>
        </xdr:cNvPr>
        <xdr:cNvSpPr txBox="1">
          <a:spLocks noChangeArrowheads="1"/>
        </xdr:cNvSpPr>
      </xdr:nvSpPr>
      <xdr:spPr bwMode="auto">
        <a:xfrm>
          <a:off x="7282543" y="1836964"/>
          <a:ext cx="76200" cy="21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89838</xdr:rowOff>
    </xdr:to>
    <xdr:sp macro="" textlink="">
      <xdr:nvSpPr>
        <xdr:cNvPr id="708" name="Text Box 2">
          <a:extLst>
            <a:ext uri="{FF2B5EF4-FFF2-40B4-BE49-F238E27FC236}">
              <a16:creationId xmlns:a16="http://schemas.microsoft.com/office/drawing/2014/main" id="{61639E2F-0D41-4304-AE96-A8CD4EA93F01}"/>
            </a:ext>
          </a:extLst>
        </xdr:cNvPr>
        <xdr:cNvSpPr txBox="1">
          <a:spLocks noChangeArrowheads="1"/>
        </xdr:cNvSpPr>
      </xdr:nvSpPr>
      <xdr:spPr bwMode="auto">
        <a:xfrm>
          <a:off x="7282543" y="1836964"/>
          <a:ext cx="76200" cy="2485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61263</xdr:rowOff>
    </xdr:to>
    <xdr:sp macro="" textlink="">
      <xdr:nvSpPr>
        <xdr:cNvPr id="709" name="Text Box 2">
          <a:extLst>
            <a:ext uri="{FF2B5EF4-FFF2-40B4-BE49-F238E27FC236}">
              <a16:creationId xmlns:a16="http://schemas.microsoft.com/office/drawing/2014/main" id="{E5C26046-0315-475D-9795-06D15351AE6A}"/>
            </a:ext>
          </a:extLst>
        </xdr:cNvPr>
        <xdr:cNvSpPr txBox="1">
          <a:spLocks noChangeArrowheads="1"/>
        </xdr:cNvSpPr>
      </xdr:nvSpPr>
      <xdr:spPr bwMode="auto">
        <a:xfrm>
          <a:off x="7282543" y="1836964"/>
          <a:ext cx="76200" cy="2200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61263</xdr:rowOff>
    </xdr:to>
    <xdr:sp macro="" textlink="">
      <xdr:nvSpPr>
        <xdr:cNvPr id="710" name="Text Box 2">
          <a:extLst>
            <a:ext uri="{FF2B5EF4-FFF2-40B4-BE49-F238E27FC236}">
              <a16:creationId xmlns:a16="http://schemas.microsoft.com/office/drawing/2014/main" id="{9FAEC315-944F-429A-9783-2A7747233DDE}"/>
            </a:ext>
          </a:extLst>
        </xdr:cNvPr>
        <xdr:cNvSpPr txBox="1">
          <a:spLocks noChangeArrowheads="1"/>
        </xdr:cNvSpPr>
      </xdr:nvSpPr>
      <xdr:spPr bwMode="auto">
        <a:xfrm>
          <a:off x="7282543" y="1836964"/>
          <a:ext cx="76200" cy="2200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61263</xdr:rowOff>
    </xdr:to>
    <xdr:sp macro="" textlink="">
      <xdr:nvSpPr>
        <xdr:cNvPr id="711" name="Text Box 2">
          <a:extLst>
            <a:ext uri="{FF2B5EF4-FFF2-40B4-BE49-F238E27FC236}">
              <a16:creationId xmlns:a16="http://schemas.microsoft.com/office/drawing/2014/main" id="{005981C6-69F5-470E-A213-2FBE3B645614}"/>
            </a:ext>
          </a:extLst>
        </xdr:cNvPr>
        <xdr:cNvSpPr txBox="1">
          <a:spLocks noChangeArrowheads="1"/>
        </xdr:cNvSpPr>
      </xdr:nvSpPr>
      <xdr:spPr bwMode="auto">
        <a:xfrm>
          <a:off x="7282543" y="1836964"/>
          <a:ext cx="76200" cy="2200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99363</xdr:rowOff>
    </xdr:to>
    <xdr:sp macro="" textlink="">
      <xdr:nvSpPr>
        <xdr:cNvPr id="712" name="Text Box 2">
          <a:extLst>
            <a:ext uri="{FF2B5EF4-FFF2-40B4-BE49-F238E27FC236}">
              <a16:creationId xmlns:a16="http://schemas.microsoft.com/office/drawing/2014/main" id="{8E1A1F1E-3E09-4B6B-BD33-07E5330219DF}"/>
            </a:ext>
          </a:extLst>
        </xdr:cNvPr>
        <xdr:cNvSpPr txBox="1">
          <a:spLocks noChangeArrowheads="1"/>
        </xdr:cNvSpPr>
      </xdr:nvSpPr>
      <xdr:spPr bwMode="auto">
        <a:xfrm>
          <a:off x="7282543" y="1836964"/>
          <a:ext cx="76200" cy="2581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99363</xdr:rowOff>
    </xdr:to>
    <xdr:sp macro="" textlink="">
      <xdr:nvSpPr>
        <xdr:cNvPr id="713" name="Text Box 2">
          <a:extLst>
            <a:ext uri="{FF2B5EF4-FFF2-40B4-BE49-F238E27FC236}">
              <a16:creationId xmlns:a16="http://schemas.microsoft.com/office/drawing/2014/main" id="{75DF6654-44D9-4B7F-A952-29D670830693}"/>
            </a:ext>
          </a:extLst>
        </xdr:cNvPr>
        <xdr:cNvSpPr txBox="1">
          <a:spLocks noChangeArrowheads="1"/>
        </xdr:cNvSpPr>
      </xdr:nvSpPr>
      <xdr:spPr bwMode="auto">
        <a:xfrm>
          <a:off x="7282543" y="1836964"/>
          <a:ext cx="76200" cy="2581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61263</xdr:rowOff>
    </xdr:to>
    <xdr:sp macro="" textlink="">
      <xdr:nvSpPr>
        <xdr:cNvPr id="714" name="Text Box 2">
          <a:extLst>
            <a:ext uri="{FF2B5EF4-FFF2-40B4-BE49-F238E27FC236}">
              <a16:creationId xmlns:a16="http://schemas.microsoft.com/office/drawing/2014/main" id="{6D8C6104-876C-46DF-924D-C4A192B0AB1B}"/>
            </a:ext>
          </a:extLst>
        </xdr:cNvPr>
        <xdr:cNvSpPr txBox="1">
          <a:spLocks noChangeArrowheads="1"/>
        </xdr:cNvSpPr>
      </xdr:nvSpPr>
      <xdr:spPr bwMode="auto">
        <a:xfrm>
          <a:off x="7282543" y="1836964"/>
          <a:ext cx="76200" cy="2200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61263</xdr:rowOff>
    </xdr:to>
    <xdr:sp macro="" textlink="">
      <xdr:nvSpPr>
        <xdr:cNvPr id="715" name="Text Box 2">
          <a:extLst>
            <a:ext uri="{FF2B5EF4-FFF2-40B4-BE49-F238E27FC236}">
              <a16:creationId xmlns:a16="http://schemas.microsoft.com/office/drawing/2014/main" id="{DEBAA465-DEDF-4BE9-810E-DCB60E07776F}"/>
            </a:ext>
          </a:extLst>
        </xdr:cNvPr>
        <xdr:cNvSpPr txBox="1">
          <a:spLocks noChangeArrowheads="1"/>
        </xdr:cNvSpPr>
      </xdr:nvSpPr>
      <xdr:spPr bwMode="auto">
        <a:xfrm>
          <a:off x="7282543" y="1836964"/>
          <a:ext cx="76200" cy="2200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61263</xdr:rowOff>
    </xdr:to>
    <xdr:sp macro="" textlink="">
      <xdr:nvSpPr>
        <xdr:cNvPr id="716" name="Text Box 2">
          <a:extLst>
            <a:ext uri="{FF2B5EF4-FFF2-40B4-BE49-F238E27FC236}">
              <a16:creationId xmlns:a16="http://schemas.microsoft.com/office/drawing/2014/main" id="{2CC3CAB7-A052-4E47-91E6-D5322D3F5C57}"/>
            </a:ext>
          </a:extLst>
        </xdr:cNvPr>
        <xdr:cNvSpPr txBox="1">
          <a:spLocks noChangeArrowheads="1"/>
        </xdr:cNvSpPr>
      </xdr:nvSpPr>
      <xdr:spPr bwMode="auto">
        <a:xfrm>
          <a:off x="7282543" y="1836964"/>
          <a:ext cx="76200" cy="2200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51738</xdr:rowOff>
    </xdr:to>
    <xdr:sp macro="" textlink="">
      <xdr:nvSpPr>
        <xdr:cNvPr id="717" name="Text Box 2">
          <a:extLst>
            <a:ext uri="{FF2B5EF4-FFF2-40B4-BE49-F238E27FC236}">
              <a16:creationId xmlns:a16="http://schemas.microsoft.com/office/drawing/2014/main" id="{13B51C1E-A068-48AC-AD64-DBDC1D6DDFF6}"/>
            </a:ext>
          </a:extLst>
        </xdr:cNvPr>
        <xdr:cNvSpPr txBox="1">
          <a:spLocks noChangeArrowheads="1"/>
        </xdr:cNvSpPr>
      </xdr:nvSpPr>
      <xdr:spPr bwMode="auto">
        <a:xfrm>
          <a:off x="7282543" y="1836964"/>
          <a:ext cx="76200" cy="21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51738</xdr:rowOff>
    </xdr:to>
    <xdr:sp macro="" textlink="">
      <xdr:nvSpPr>
        <xdr:cNvPr id="718" name="Text Box 2">
          <a:extLst>
            <a:ext uri="{FF2B5EF4-FFF2-40B4-BE49-F238E27FC236}">
              <a16:creationId xmlns:a16="http://schemas.microsoft.com/office/drawing/2014/main" id="{6C4D4D30-4793-42B5-8D65-7402BD0E0E13}"/>
            </a:ext>
          </a:extLst>
        </xdr:cNvPr>
        <xdr:cNvSpPr txBox="1">
          <a:spLocks noChangeArrowheads="1"/>
        </xdr:cNvSpPr>
      </xdr:nvSpPr>
      <xdr:spPr bwMode="auto">
        <a:xfrm>
          <a:off x="7282543" y="1836964"/>
          <a:ext cx="76200" cy="2104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37075</xdr:rowOff>
    </xdr:to>
    <xdr:sp macro="" textlink="">
      <xdr:nvSpPr>
        <xdr:cNvPr id="719" name="Text Box 2">
          <a:extLst>
            <a:ext uri="{FF2B5EF4-FFF2-40B4-BE49-F238E27FC236}">
              <a16:creationId xmlns:a16="http://schemas.microsoft.com/office/drawing/2014/main" id="{35006627-7DCA-44A4-A7FB-865C8D7FADA4}"/>
            </a:ext>
          </a:extLst>
        </xdr:cNvPr>
        <xdr:cNvSpPr txBox="1">
          <a:spLocks noChangeArrowheads="1"/>
        </xdr:cNvSpPr>
      </xdr:nvSpPr>
      <xdr:spPr bwMode="auto">
        <a:xfrm>
          <a:off x="6103257"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75175</xdr:rowOff>
    </xdr:to>
    <xdr:sp macro="" textlink="">
      <xdr:nvSpPr>
        <xdr:cNvPr id="720" name="Text Box 2">
          <a:extLst>
            <a:ext uri="{FF2B5EF4-FFF2-40B4-BE49-F238E27FC236}">
              <a16:creationId xmlns:a16="http://schemas.microsoft.com/office/drawing/2014/main" id="{C028BD7D-54E6-459E-81DB-58E7151DDC99}"/>
            </a:ext>
          </a:extLst>
        </xdr:cNvPr>
        <xdr:cNvSpPr txBox="1">
          <a:spLocks noChangeArrowheads="1"/>
        </xdr:cNvSpPr>
      </xdr:nvSpPr>
      <xdr:spPr bwMode="auto">
        <a:xfrm>
          <a:off x="6103257" y="1836964"/>
          <a:ext cx="76200" cy="23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37075</xdr:rowOff>
    </xdr:to>
    <xdr:sp macro="" textlink="">
      <xdr:nvSpPr>
        <xdr:cNvPr id="721" name="Text Box 2">
          <a:extLst>
            <a:ext uri="{FF2B5EF4-FFF2-40B4-BE49-F238E27FC236}">
              <a16:creationId xmlns:a16="http://schemas.microsoft.com/office/drawing/2014/main" id="{DAE7D7B5-2975-4A89-92CB-FE6A1EE4A203}"/>
            </a:ext>
          </a:extLst>
        </xdr:cNvPr>
        <xdr:cNvSpPr txBox="1">
          <a:spLocks noChangeArrowheads="1"/>
        </xdr:cNvSpPr>
      </xdr:nvSpPr>
      <xdr:spPr bwMode="auto">
        <a:xfrm>
          <a:off x="6103257"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75175</xdr:rowOff>
    </xdr:to>
    <xdr:sp macro="" textlink="">
      <xdr:nvSpPr>
        <xdr:cNvPr id="722" name="Text Box 2">
          <a:extLst>
            <a:ext uri="{FF2B5EF4-FFF2-40B4-BE49-F238E27FC236}">
              <a16:creationId xmlns:a16="http://schemas.microsoft.com/office/drawing/2014/main" id="{B1CEED95-11D4-4DEC-97AA-4D07170325BE}"/>
            </a:ext>
          </a:extLst>
        </xdr:cNvPr>
        <xdr:cNvSpPr txBox="1">
          <a:spLocks noChangeArrowheads="1"/>
        </xdr:cNvSpPr>
      </xdr:nvSpPr>
      <xdr:spPr bwMode="auto">
        <a:xfrm>
          <a:off x="6103257" y="1836964"/>
          <a:ext cx="76200" cy="23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37075</xdr:rowOff>
    </xdr:to>
    <xdr:sp macro="" textlink="">
      <xdr:nvSpPr>
        <xdr:cNvPr id="723" name="Text Box 2">
          <a:extLst>
            <a:ext uri="{FF2B5EF4-FFF2-40B4-BE49-F238E27FC236}">
              <a16:creationId xmlns:a16="http://schemas.microsoft.com/office/drawing/2014/main" id="{8076463B-89BC-42E9-A5D6-2B84681F0179}"/>
            </a:ext>
          </a:extLst>
        </xdr:cNvPr>
        <xdr:cNvSpPr txBox="1">
          <a:spLocks noChangeArrowheads="1"/>
        </xdr:cNvSpPr>
      </xdr:nvSpPr>
      <xdr:spPr bwMode="auto">
        <a:xfrm>
          <a:off x="6103257"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75175</xdr:rowOff>
    </xdr:to>
    <xdr:sp macro="" textlink="">
      <xdr:nvSpPr>
        <xdr:cNvPr id="724" name="Text Box 2">
          <a:extLst>
            <a:ext uri="{FF2B5EF4-FFF2-40B4-BE49-F238E27FC236}">
              <a16:creationId xmlns:a16="http://schemas.microsoft.com/office/drawing/2014/main" id="{36977947-CDD3-46F5-8A48-B74BB9AE7DB7}"/>
            </a:ext>
          </a:extLst>
        </xdr:cNvPr>
        <xdr:cNvSpPr txBox="1">
          <a:spLocks noChangeArrowheads="1"/>
        </xdr:cNvSpPr>
      </xdr:nvSpPr>
      <xdr:spPr bwMode="auto">
        <a:xfrm>
          <a:off x="6103257" y="1836964"/>
          <a:ext cx="76200" cy="23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46600</xdr:rowOff>
    </xdr:to>
    <xdr:sp macro="" textlink="">
      <xdr:nvSpPr>
        <xdr:cNvPr id="725" name="Text Box 2">
          <a:extLst>
            <a:ext uri="{FF2B5EF4-FFF2-40B4-BE49-F238E27FC236}">
              <a16:creationId xmlns:a16="http://schemas.microsoft.com/office/drawing/2014/main" id="{F4DF5269-510E-4033-B961-9C22AA554806}"/>
            </a:ext>
          </a:extLst>
        </xdr:cNvPr>
        <xdr:cNvSpPr txBox="1">
          <a:spLocks noChangeArrowheads="1"/>
        </xdr:cNvSpPr>
      </xdr:nvSpPr>
      <xdr:spPr bwMode="auto">
        <a:xfrm>
          <a:off x="6103257"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46600</xdr:rowOff>
    </xdr:to>
    <xdr:sp macro="" textlink="">
      <xdr:nvSpPr>
        <xdr:cNvPr id="726" name="Text Box 2">
          <a:extLst>
            <a:ext uri="{FF2B5EF4-FFF2-40B4-BE49-F238E27FC236}">
              <a16:creationId xmlns:a16="http://schemas.microsoft.com/office/drawing/2014/main" id="{7BA4FE5D-51B7-4175-8A31-DBBB87E5BC7D}"/>
            </a:ext>
          </a:extLst>
        </xdr:cNvPr>
        <xdr:cNvSpPr txBox="1">
          <a:spLocks noChangeArrowheads="1"/>
        </xdr:cNvSpPr>
      </xdr:nvSpPr>
      <xdr:spPr bwMode="auto">
        <a:xfrm>
          <a:off x="6103257"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46600</xdr:rowOff>
    </xdr:to>
    <xdr:sp macro="" textlink="">
      <xdr:nvSpPr>
        <xdr:cNvPr id="727" name="Text Box 2">
          <a:extLst>
            <a:ext uri="{FF2B5EF4-FFF2-40B4-BE49-F238E27FC236}">
              <a16:creationId xmlns:a16="http://schemas.microsoft.com/office/drawing/2014/main" id="{E54B89C9-615F-4C3B-86D0-D2F894022789}"/>
            </a:ext>
          </a:extLst>
        </xdr:cNvPr>
        <xdr:cNvSpPr txBox="1">
          <a:spLocks noChangeArrowheads="1"/>
        </xdr:cNvSpPr>
      </xdr:nvSpPr>
      <xdr:spPr bwMode="auto">
        <a:xfrm>
          <a:off x="6103257"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84700</xdr:rowOff>
    </xdr:to>
    <xdr:sp macro="" textlink="">
      <xdr:nvSpPr>
        <xdr:cNvPr id="728" name="Text Box 2">
          <a:extLst>
            <a:ext uri="{FF2B5EF4-FFF2-40B4-BE49-F238E27FC236}">
              <a16:creationId xmlns:a16="http://schemas.microsoft.com/office/drawing/2014/main" id="{F90B0254-9A51-418B-9B7C-7B6BCEF601DB}"/>
            </a:ext>
          </a:extLst>
        </xdr:cNvPr>
        <xdr:cNvSpPr txBox="1">
          <a:spLocks noChangeArrowheads="1"/>
        </xdr:cNvSpPr>
      </xdr:nvSpPr>
      <xdr:spPr bwMode="auto">
        <a:xfrm>
          <a:off x="6103257" y="1836964"/>
          <a:ext cx="76200" cy="24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84700</xdr:rowOff>
    </xdr:to>
    <xdr:sp macro="" textlink="">
      <xdr:nvSpPr>
        <xdr:cNvPr id="729" name="Text Box 2">
          <a:extLst>
            <a:ext uri="{FF2B5EF4-FFF2-40B4-BE49-F238E27FC236}">
              <a16:creationId xmlns:a16="http://schemas.microsoft.com/office/drawing/2014/main" id="{F898D58B-FBF1-4DBB-AA89-44C07BDE3A4B}"/>
            </a:ext>
          </a:extLst>
        </xdr:cNvPr>
        <xdr:cNvSpPr txBox="1">
          <a:spLocks noChangeArrowheads="1"/>
        </xdr:cNvSpPr>
      </xdr:nvSpPr>
      <xdr:spPr bwMode="auto">
        <a:xfrm>
          <a:off x="6103257" y="1836964"/>
          <a:ext cx="76200" cy="24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46600</xdr:rowOff>
    </xdr:to>
    <xdr:sp macro="" textlink="">
      <xdr:nvSpPr>
        <xdr:cNvPr id="730" name="Text Box 2">
          <a:extLst>
            <a:ext uri="{FF2B5EF4-FFF2-40B4-BE49-F238E27FC236}">
              <a16:creationId xmlns:a16="http://schemas.microsoft.com/office/drawing/2014/main" id="{D19A2C0A-E8F7-4DEA-A495-14054D002542}"/>
            </a:ext>
          </a:extLst>
        </xdr:cNvPr>
        <xdr:cNvSpPr txBox="1">
          <a:spLocks noChangeArrowheads="1"/>
        </xdr:cNvSpPr>
      </xdr:nvSpPr>
      <xdr:spPr bwMode="auto">
        <a:xfrm>
          <a:off x="6103257"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46600</xdr:rowOff>
    </xdr:to>
    <xdr:sp macro="" textlink="">
      <xdr:nvSpPr>
        <xdr:cNvPr id="731" name="Text Box 2">
          <a:extLst>
            <a:ext uri="{FF2B5EF4-FFF2-40B4-BE49-F238E27FC236}">
              <a16:creationId xmlns:a16="http://schemas.microsoft.com/office/drawing/2014/main" id="{21FB75F3-1347-420C-83FD-CE31C8466A1E}"/>
            </a:ext>
          </a:extLst>
        </xdr:cNvPr>
        <xdr:cNvSpPr txBox="1">
          <a:spLocks noChangeArrowheads="1"/>
        </xdr:cNvSpPr>
      </xdr:nvSpPr>
      <xdr:spPr bwMode="auto">
        <a:xfrm>
          <a:off x="6103257"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46600</xdr:rowOff>
    </xdr:to>
    <xdr:sp macro="" textlink="">
      <xdr:nvSpPr>
        <xdr:cNvPr id="732" name="Text Box 2">
          <a:extLst>
            <a:ext uri="{FF2B5EF4-FFF2-40B4-BE49-F238E27FC236}">
              <a16:creationId xmlns:a16="http://schemas.microsoft.com/office/drawing/2014/main" id="{A24BF413-6E75-4C14-BF1A-76332F9EE49A}"/>
            </a:ext>
          </a:extLst>
        </xdr:cNvPr>
        <xdr:cNvSpPr txBox="1">
          <a:spLocks noChangeArrowheads="1"/>
        </xdr:cNvSpPr>
      </xdr:nvSpPr>
      <xdr:spPr bwMode="auto">
        <a:xfrm>
          <a:off x="6103257"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37075</xdr:rowOff>
    </xdr:to>
    <xdr:sp macro="" textlink="">
      <xdr:nvSpPr>
        <xdr:cNvPr id="733" name="Text Box 2">
          <a:extLst>
            <a:ext uri="{FF2B5EF4-FFF2-40B4-BE49-F238E27FC236}">
              <a16:creationId xmlns:a16="http://schemas.microsoft.com/office/drawing/2014/main" id="{2C46CF62-8D77-4FEF-8ADE-EEF41DB14100}"/>
            </a:ext>
          </a:extLst>
        </xdr:cNvPr>
        <xdr:cNvSpPr txBox="1">
          <a:spLocks noChangeArrowheads="1"/>
        </xdr:cNvSpPr>
      </xdr:nvSpPr>
      <xdr:spPr bwMode="auto">
        <a:xfrm>
          <a:off x="6103257"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37075</xdr:rowOff>
    </xdr:to>
    <xdr:sp macro="" textlink="">
      <xdr:nvSpPr>
        <xdr:cNvPr id="734" name="Text Box 2">
          <a:extLst>
            <a:ext uri="{FF2B5EF4-FFF2-40B4-BE49-F238E27FC236}">
              <a16:creationId xmlns:a16="http://schemas.microsoft.com/office/drawing/2014/main" id="{11C074D9-41F4-4179-B1C7-422A1D291210}"/>
            </a:ext>
          </a:extLst>
        </xdr:cNvPr>
        <xdr:cNvSpPr txBox="1">
          <a:spLocks noChangeArrowheads="1"/>
        </xdr:cNvSpPr>
      </xdr:nvSpPr>
      <xdr:spPr bwMode="auto">
        <a:xfrm>
          <a:off x="6103257"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42709</xdr:rowOff>
    </xdr:to>
    <xdr:sp macro="" textlink="">
      <xdr:nvSpPr>
        <xdr:cNvPr id="735" name="Text Box 2">
          <a:extLst>
            <a:ext uri="{FF2B5EF4-FFF2-40B4-BE49-F238E27FC236}">
              <a16:creationId xmlns:a16="http://schemas.microsoft.com/office/drawing/2014/main" id="{90B13223-654D-42B8-A624-4DD5C03B7D72}"/>
            </a:ext>
          </a:extLst>
        </xdr:cNvPr>
        <xdr:cNvSpPr txBox="1">
          <a:spLocks noChangeArrowheads="1"/>
        </xdr:cNvSpPr>
      </xdr:nvSpPr>
      <xdr:spPr bwMode="auto">
        <a:xfrm>
          <a:off x="6103257"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80809</xdr:rowOff>
    </xdr:to>
    <xdr:sp macro="" textlink="">
      <xdr:nvSpPr>
        <xdr:cNvPr id="736" name="Text Box 2">
          <a:extLst>
            <a:ext uri="{FF2B5EF4-FFF2-40B4-BE49-F238E27FC236}">
              <a16:creationId xmlns:a16="http://schemas.microsoft.com/office/drawing/2014/main" id="{10978BA7-1617-485F-93A4-602CF0099CDD}"/>
            </a:ext>
          </a:extLst>
        </xdr:cNvPr>
        <xdr:cNvSpPr txBox="1">
          <a:spLocks noChangeArrowheads="1"/>
        </xdr:cNvSpPr>
      </xdr:nvSpPr>
      <xdr:spPr bwMode="auto">
        <a:xfrm>
          <a:off x="6103257" y="1836964"/>
          <a:ext cx="76200" cy="239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42709</xdr:rowOff>
    </xdr:to>
    <xdr:sp macro="" textlink="">
      <xdr:nvSpPr>
        <xdr:cNvPr id="737" name="Text Box 2">
          <a:extLst>
            <a:ext uri="{FF2B5EF4-FFF2-40B4-BE49-F238E27FC236}">
              <a16:creationId xmlns:a16="http://schemas.microsoft.com/office/drawing/2014/main" id="{7C1F7C7F-B407-4F4A-86BD-E61F20F3C5D8}"/>
            </a:ext>
          </a:extLst>
        </xdr:cNvPr>
        <xdr:cNvSpPr txBox="1">
          <a:spLocks noChangeArrowheads="1"/>
        </xdr:cNvSpPr>
      </xdr:nvSpPr>
      <xdr:spPr bwMode="auto">
        <a:xfrm>
          <a:off x="6103257"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80809</xdr:rowOff>
    </xdr:to>
    <xdr:sp macro="" textlink="">
      <xdr:nvSpPr>
        <xdr:cNvPr id="738" name="Text Box 2">
          <a:extLst>
            <a:ext uri="{FF2B5EF4-FFF2-40B4-BE49-F238E27FC236}">
              <a16:creationId xmlns:a16="http://schemas.microsoft.com/office/drawing/2014/main" id="{D1B3D064-3CC0-44FB-BACF-EC65D3C67C7E}"/>
            </a:ext>
          </a:extLst>
        </xdr:cNvPr>
        <xdr:cNvSpPr txBox="1">
          <a:spLocks noChangeArrowheads="1"/>
        </xdr:cNvSpPr>
      </xdr:nvSpPr>
      <xdr:spPr bwMode="auto">
        <a:xfrm>
          <a:off x="6103257" y="1836964"/>
          <a:ext cx="76200" cy="239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42709</xdr:rowOff>
    </xdr:to>
    <xdr:sp macro="" textlink="">
      <xdr:nvSpPr>
        <xdr:cNvPr id="739" name="Text Box 2">
          <a:extLst>
            <a:ext uri="{FF2B5EF4-FFF2-40B4-BE49-F238E27FC236}">
              <a16:creationId xmlns:a16="http://schemas.microsoft.com/office/drawing/2014/main" id="{C9F03FDC-A5B1-403B-B857-E736A8203CB2}"/>
            </a:ext>
          </a:extLst>
        </xdr:cNvPr>
        <xdr:cNvSpPr txBox="1">
          <a:spLocks noChangeArrowheads="1"/>
        </xdr:cNvSpPr>
      </xdr:nvSpPr>
      <xdr:spPr bwMode="auto">
        <a:xfrm>
          <a:off x="6103257"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80809</xdr:rowOff>
    </xdr:to>
    <xdr:sp macro="" textlink="">
      <xdr:nvSpPr>
        <xdr:cNvPr id="740" name="Text Box 2">
          <a:extLst>
            <a:ext uri="{FF2B5EF4-FFF2-40B4-BE49-F238E27FC236}">
              <a16:creationId xmlns:a16="http://schemas.microsoft.com/office/drawing/2014/main" id="{DC2DE3AF-76DD-4BE1-9F56-43E2215BBB2A}"/>
            </a:ext>
          </a:extLst>
        </xdr:cNvPr>
        <xdr:cNvSpPr txBox="1">
          <a:spLocks noChangeArrowheads="1"/>
        </xdr:cNvSpPr>
      </xdr:nvSpPr>
      <xdr:spPr bwMode="auto">
        <a:xfrm>
          <a:off x="6103257" y="1836964"/>
          <a:ext cx="76200" cy="239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52234</xdr:rowOff>
    </xdr:to>
    <xdr:sp macro="" textlink="">
      <xdr:nvSpPr>
        <xdr:cNvPr id="741" name="Text Box 2">
          <a:extLst>
            <a:ext uri="{FF2B5EF4-FFF2-40B4-BE49-F238E27FC236}">
              <a16:creationId xmlns:a16="http://schemas.microsoft.com/office/drawing/2014/main" id="{E60D4EC8-D369-4032-9A1D-8120CF72D227}"/>
            </a:ext>
          </a:extLst>
        </xdr:cNvPr>
        <xdr:cNvSpPr txBox="1">
          <a:spLocks noChangeArrowheads="1"/>
        </xdr:cNvSpPr>
      </xdr:nvSpPr>
      <xdr:spPr bwMode="auto">
        <a:xfrm>
          <a:off x="6103257"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52234</xdr:rowOff>
    </xdr:to>
    <xdr:sp macro="" textlink="">
      <xdr:nvSpPr>
        <xdr:cNvPr id="742" name="Text Box 2">
          <a:extLst>
            <a:ext uri="{FF2B5EF4-FFF2-40B4-BE49-F238E27FC236}">
              <a16:creationId xmlns:a16="http://schemas.microsoft.com/office/drawing/2014/main" id="{B775F688-89E9-4DCF-87E5-5F08463FF180}"/>
            </a:ext>
          </a:extLst>
        </xdr:cNvPr>
        <xdr:cNvSpPr txBox="1">
          <a:spLocks noChangeArrowheads="1"/>
        </xdr:cNvSpPr>
      </xdr:nvSpPr>
      <xdr:spPr bwMode="auto">
        <a:xfrm>
          <a:off x="6103257"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52234</xdr:rowOff>
    </xdr:to>
    <xdr:sp macro="" textlink="">
      <xdr:nvSpPr>
        <xdr:cNvPr id="743" name="Text Box 2">
          <a:extLst>
            <a:ext uri="{FF2B5EF4-FFF2-40B4-BE49-F238E27FC236}">
              <a16:creationId xmlns:a16="http://schemas.microsoft.com/office/drawing/2014/main" id="{4D948E0C-7CF5-4CEC-AE19-62ED3B6A3CA5}"/>
            </a:ext>
          </a:extLst>
        </xdr:cNvPr>
        <xdr:cNvSpPr txBox="1">
          <a:spLocks noChangeArrowheads="1"/>
        </xdr:cNvSpPr>
      </xdr:nvSpPr>
      <xdr:spPr bwMode="auto">
        <a:xfrm>
          <a:off x="6103257"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90334</xdr:rowOff>
    </xdr:to>
    <xdr:sp macro="" textlink="">
      <xdr:nvSpPr>
        <xdr:cNvPr id="744" name="Text Box 2">
          <a:extLst>
            <a:ext uri="{FF2B5EF4-FFF2-40B4-BE49-F238E27FC236}">
              <a16:creationId xmlns:a16="http://schemas.microsoft.com/office/drawing/2014/main" id="{1AC1364A-43D2-4C7B-9664-4C334ECB3BD2}"/>
            </a:ext>
          </a:extLst>
        </xdr:cNvPr>
        <xdr:cNvSpPr txBox="1">
          <a:spLocks noChangeArrowheads="1"/>
        </xdr:cNvSpPr>
      </xdr:nvSpPr>
      <xdr:spPr bwMode="auto">
        <a:xfrm>
          <a:off x="6103257" y="1836964"/>
          <a:ext cx="76200" cy="2490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90334</xdr:rowOff>
    </xdr:to>
    <xdr:sp macro="" textlink="">
      <xdr:nvSpPr>
        <xdr:cNvPr id="745" name="Text Box 2">
          <a:extLst>
            <a:ext uri="{FF2B5EF4-FFF2-40B4-BE49-F238E27FC236}">
              <a16:creationId xmlns:a16="http://schemas.microsoft.com/office/drawing/2014/main" id="{B52A243F-784F-4274-8A1C-1193534F5C2F}"/>
            </a:ext>
          </a:extLst>
        </xdr:cNvPr>
        <xdr:cNvSpPr txBox="1">
          <a:spLocks noChangeArrowheads="1"/>
        </xdr:cNvSpPr>
      </xdr:nvSpPr>
      <xdr:spPr bwMode="auto">
        <a:xfrm>
          <a:off x="6103257" y="1836964"/>
          <a:ext cx="76200" cy="2490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52234</xdr:rowOff>
    </xdr:to>
    <xdr:sp macro="" textlink="">
      <xdr:nvSpPr>
        <xdr:cNvPr id="746" name="Text Box 2">
          <a:extLst>
            <a:ext uri="{FF2B5EF4-FFF2-40B4-BE49-F238E27FC236}">
              <a16:creationId xmlns:a16="http://schemas.microsoft.com/office/drawing/2014/main" id="{EBEB5C75-273E-45D8-AAD5-0E0540453E11}"/>
            </a:ext>
          </a:extLst>
        </xdr:cNvPr>
        <xdr:cNvSpPr txBox="1">
          <a:spLocks noChangeArrowheads="1"/>
        </xdr:cNvSpPr>
      </xdr:nvSpPr>
      <xdr:spPr bwMode="auto">
        <a:xfrm>
          <a:off x="6103257"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52234</xdr:rowOff>
    </xdr:to>
    <xdr:sp macro="" textlink="">
      <xdr:nvSpPr>
        <xdr:cNvPr id="747" name="Text Box 2">
          <a:extLst>
            <a:ext uri="{FF2B5EF4-FFF2-40B4-BE49-F238E27FC236}">
              <a16:creationId xmlns:a16="http://schemas.microsoft.com/office/drawing/2014/main" id="{5A7AB4F0-0984-49DF-90F8-5B8DF49CBC03}"/>
            </a:ext>
          </a:extLst>
        </xdr:cNvPr>
        <xdr:cNvSpPr txBox="1">
          <a:spLocks noChangeArrowheads="1"/>
        </xdr:cNvSpPr>
      </xdr:nvSpPr>
      <xdr:spPr bwMode="auto">
        <a:xfrm>
          <a:off x="6103257"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52234</xdr:rowOff>
    </xdr:to>
    <xdr:sp macro="" textlink="">
      <xdr:nvSpPr>
        <xdr:cNvPr id="748" name="Text Box 2">
          <a:extLst>
            <a:ext uri="{FF2B5EF4-FFF2-40B4-BE49-F238E27FC236}">
              <a16:creationId xmlns:a16="http://schemas.microsoft.com/office/drawing/2014/main" id="{92248393-CEFB-4F10-B995-9970CC478BAF}"/>
            </a:ext>
          </a:extLst>
        </xdr:cNvPr>
        <xdr:cNvSpPr txBox="1">
          <a:spLocks noChangeArrowheads="1"/>
        </xdr:cNvSpPr>
      </xdr:nvSpPr>
      <xdr:spPr bwMode="auto">
        <a:xfrm>
          <a:off x="6103257"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42709</xdr:rowOff>
    </xdr:to>
    <xdr:sp macro="" textlink="">
      <xdr:nvSpPr>
        <xdr:cNvPr id="749" name="Text Box 2">
          <a:extLst>
            <a:ext uri="{FF2B5EF4-FFF2-40B4-BE49-F238E27FC236}">
              <a16:creationId xmlns:a16="http://schemas.microsoft.com/office/drawing/2014/main" id="{84417FFB-51BB-4004-97BB-CBB655F2B96A}"/>
            </a:ext>
          </a:extLst>
        </xdr:cNvPr>
        <xdr:cNvSpPr txBox="1">
          <a:spLocks noChangeArrowheads="1"/>
        </xdr:cNvSpPr>
      </xdr:nvSpPr>
      <xdr:spPr bwMode="auto">
        <a:xfrm>
          <a:off x="6103257"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8</xdr:row>
      <xdr:rowOff>0</xdr:rowOff>
    </xdr:from>
    <xdr:to>
      <xdr:col>10</xdr:col>
      <xdr:colOff>180975</xdr:colOff>
      <xdr:row>9</xdr:row>
      <xdr:rowOff>42709</xdr:rowOff>
    </xdr:to>
    <xdr:sp macro="" textlink="">
      <xdr:nvSpPr>
        <xdr:cNvPr id="750" name="Text Box 2">
          <a:extLst>
            <a:ext uri="{FF2B5EF4-FFF2-40B4-BE49-F238E27FC236}">
              <a16:creationId xmlns:a16="http://schemas.microsoft.com/office/drawing/2014/main" id="{D9EB6A84-3961-43A2-A513-90B11B8AF101}"/>
            </a:ext>
          </a:extLst>
        </xdr:cNvPr>
        <xdr:cNvSpPr txBox="1">
          <a:spLocks noChangeArrowheads="1"/>
        </xdr:cNvSpPr>
      </xdr:nvSpPr>
      <xdr:spPr bwMode="auto">
        <a:xfrm>
          <a:off x="6103257"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37075</xdr:rowOff>
    </xdr:to>
    <xdr:sp macro="" textlink="">
      <xdr:nvSpPr>
        <xdr:cNvPr id="751" name="Text Box 2">
          <a:extLst>
            <a:ext uri="{FF2B5EF4-FFF2-40B4-BE49-F238E27FC236}">
              <a16:creationId xmlns:a16="http://schemas.microsoft.com/office/drawing/2014/main" id="{2215C7C7-9999-4E83-9F86-244F84AA14B5}"/>
            </a:ext>
          </a:extLst>
        </xdr:cNvPr>
        <xdr:cNvSpPr txBox="1">
          <a:spLocks noChangeArrowheads="1"/>
        </xdr:cNvSpPr>
      </xdr:nvSpPr>
      <xdr:spPr bwMode="auto">
        <a:xfrm>
          <a:off x="7282543"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75175</xdr:rowOff>
    </xdr:to>
    <xdr:sp macro="" textlink="">
      <xdr:nvSpPr>
        <xdr:cNvPr id="752" name="Text Box 2">
          <a:extLst>
            <a:ext uri="{FF2B5EF4-FFF2-40B4-BE49-F238E27FC236}">
              <a16:creationId xmlns:a16="http://schemas.microsoft.com/office/drawing/2014/main" id="{DFE33666-B3B6-485F-A488-1CC7128F086F}"/>
            </a:ext>
          </a:extLst>
        </xdr:cNvPr>
        <xdr:cNvSpPr txBox="1">
          <a:spLocks noChangeArrowheads="1"/>
        </xdr:cNvSpPr>
      </xdr:nvSpPr>
      <xdr:spPr bwMode="auto">
        <a:xfrm>
          <a:off x="7282543" y="1836964"/>
          <a:ext cx="76200" cy="23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37075</xdr:rowOff>
    </xdr:to>
    <xdr:sp macro="" textlink="">
      <xdr:nvSpPr>
        <xdr:cNvPr id="753" name="Text Box 2">
          <a:extLst>
            <a:ext uri="{FF2B5EF4-FFF2-40B4-BE49-F238E27FC236}">
              <a16:creationId xmlns:a16="http://schemas.microsoft.com/office/drawing/2014/main" id="{A891A618-AF21-4478-A002-0A4FCF5C3221}"/>
            </a:ext>
          </a:extLst>
        </xdr:cNvPr>
        <xdr:cNvSpPr txBox="1">
          <a:spLocks noChangeArrowheads="1"/>
        </xdr:cNvSpPr>
      </xdr:nvSpPr>
      <xdr:spPr bwMode="auto">
        <a:xfrm>
          <a:off x="7282543"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75175</xdr:rowOff>
    </xdr:to>
    <xdr:sp macro="" textlink="">
      <xdr:nvSpPr>
        <xdr:cNvPr id="754" name="Text Box 2">
          <a:extLst>
            <a:ext uri="{FF2B5EF4-FFF2-40B4-BE49-F238E27FC236}">
              <a16:creationId xmlns:a16="http://schemas.microsoft.com/office/drawing/2014/main" id="{A5CDCD13-35B1-4AD1-9166-E358B91D637D}"/>
            </a:ext>
          </a:extLst>
        </xdr:cNvPr>
        <xdr:cNvSpPr txBox="1">
          <a:spLocks noChangeArrowheads="1"/>
        </xdr:cNvSpPr>
      </xdr:nvSpPr>
      <xdr:spPr bwMode="auto">
        <a:xfrm>
          <a:off x="7282543" y="1836964"/>
          <a:ext cx="76200" cy="23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37075</xdr:rowOff>
    </xdr:to>
    <xdr:sp macro="" textlink="">
      <xdr:nvSpPr>
        <xdr:cNvPr id="755" name="Text Box 2">
          <a:extLst>
            <a:ext uri="{FF2B5EF4-FFF2-40B4-BE49-F238E27FC236}">
              <a16:creationId xmlns:a16="http://schemas.microsoft.com/office/drawing/2014/main" id="{2DC1176E-F96C-4F6F-B71E-E972A68D70D8}"/>
            </a:ext>
          </a:extLst>
        </xdr:cNvPr>
        <xdr:cNvSpPr txBox="1">
          <a:spLocks noChangeArrowheads="1"/>
        </xdr:cNvSpPr>
      </xdr:nvSpPr>
      <xdr:spPr bwMode="auto">
        <a:xfrm>
          <a:off x="7282543"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75175</xdr:rowOff>
    </xdr:to>
    <xdr:sp macro="" textlink="">
      <xdr:nvSpPr>
        <xdr:cNvPr id="756" name="Text Box 2">
          <a:extLst>
            <a:ext uri="{FF2B5EF4-FFF2-40B4-BE49-F238E27FC236}">
              <a16:creationId xmlns:a16="http://schemas.microsoft.com/office/drawing/2014/main" id="{CC8DFF05-E4BE-4699-AFD1-3393150C2649}"/>
            </a:ext>
          </a:extLst>
        </xdr:cNvPr>
        <xdr:cNvSpPr txBox="1">
          <a:spLocks noChangeArrowheads="1"/>
        </xdr:cNvSpPr>
      </xdr:nvSpPr>
      <xdr:spPr bwMode="auto">
        <a:xfrm>
          <a:off x="7282543" y="1836964"/>
          <a:ext cx="76200" cy="23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46600</xdr:rowOff>
    </xdr:to>
    <xdr:sp macro="" textlink="">
      <xdr:nvSpPr>
        <xdr:cNvPr id="757" name="Text Box 2">
          <a:extLst>
            <a:ext uri="{FF2B5EF4-FFF2-40B4-BE49-F238E27FC236}">
              <a16:creationId xmlns:a16="http://schemas.microsoft.com/office/drawing/2014/main" id="{13FAA167-BE58-42EE-B060-9971D15A2704}"/>
            </a:ext>
          </a:extLst>
        </xdr:cNvPr>
        <xdr:cNvSpPr txBox="1">
          <a:spLocks noChangeArrowheads="1"/>
        </xdr:cNvSpPr>
      </xdr:nvSpPr>
      <xdr:spPr bwMode="auto">
        <a:xfrm>
          <a:off x="7282543"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46600</xdr:rowOff>
    </xdr:to>
    <xdr:sp macro="" textlink="">
      <xdr:nvSpPr>
        <xdr:cNvPr id="758" name="Text Box 2">
          <a:extLst>
            <a:ext uri="{FF2B5EF4-FFF2-40B4-BE49-F238E27FC236}">
              <a16:creationId xmlns:a16="http://schemas.microsoft.com/office/drawing/2014/main" id="{A3CDB49C-5EBB-4C20-AE0F-24BA830D397C}"/>
            </a:ext>
          </a:extLst>
        </xdr:cNvPr>
        <xdr:cNvSpPr txBox="1">
          <a:spLocks noChangeArrowheads="1"/>
        </xdr:cNvSpPr>
      </xdr:nvSpPr>
      <xdr:spPr bwMode="auto">
        <a:xfrm>
          <a:off x="7282543"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46600</xdr:rowOff>
    </xdr:to>
    <xdr:sp macro="" textlink="">
      <xdr:nvSpPr>
        <xdr:cNvPr id="759" name="Text Box 2">
          <a:extLst>
            <a:ext uri="{FF2B5EF4-FFF2-40B4-BE49-F238E27FC236}">
              <a16:creationId xmlns:a16="http://schemas.microsoft.com/office/drawing/2014/main" id="{4E76F0F0-9B40-4044-8262-C8B362E8E1D1}"/>
            </a:ext>
          </a:extLst>
        </xdr:cNvPr>
        <xdr:cNvSpPr txBox="1">
          <a:spLocks noChangeArrowheads="1"/>
        </xdr:cNvSpPr>
      </xdr:nvSpPr>
      <xdr:spPr bwMode="auto">
        <a:xfrm>
          <a:off x="7282543"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84700</xdr:rowOff>
    </xdr:to>
    <xdr:sp macro="" textlink="">
      <xdr:nvSpPr>
        <xdr:cNvPr id="760" name="Text Box 2">
          <a:extLst>
            <a:ext uri="{FF2B5EF4-FFF2-40B4-BE49-F238E27FC236}">
              <a16:creationId xmlns:a16="http://schemas.microsoft.com/office/drawing/2014/main" id="{49124507-FAF4-4D73-8D3D-951A7F6EED01}"/>
            </a:ext>
          </a:extLst>
        </xdr:cNvPr>
        <xdr:cNvSpPr txBox="1">
          <a:spLocks noChangeArrowheads="1"/>
        </xdr:cNvSpPr>
      </xdr:nvSpPr>
      <xdr:spPr bwMode="auto">
        <a:xfrm>
          <a:off x="7282543" y="1836964"/>
          <a:ext cx="76200" cy="24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84700</xdr:rowOff>
    </xdr:to>
    <xdr:sp macro="" textlink="">
      <xdr:nvSpPr>
        <xdr:cNvPr id="761" name="Text Box 2">
          <a:extLst>
            <a:ext uri="{FF2B5EF4-FFF2-40B4-BE49-F238E27FC236}">
              <a16:creationId xmlns:a16="http://schemas.microsoft.com/office/drawing/2014/main" id="{2B4E43E0-4A4A-4543-B94E-A0162AB14D61}"/>
            </a:ext>
          </a:extLst>
        </xdr:cNvPr>
        <xdr:cNvSpPr txBox="1">
          <a:spLocks noChangeArrowheads="1"/>
        </xdr:cNvSpPr>
      </xdr:nvSpPr>
      <xdr:spPr bwMode="auto">
        <a:xfrm>
          <a:off x="7282543" y="1836964"/>
          <a:ext cx="76200" cy="24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46600</xdr:rowOff>
    </xdr:to>
    <xdr:sp macro="" textlink="">
      <xdr:nvSpPr>
        <xdr:cNvPr id="762" name="Text Box 2">
          <a:extLst>
            <a:ext uri="{FF2B5EF4-FFF2-40B4-BE49-F238E27FC236}">
              <a16:creationId xmlns:a16="http://schemas.microsoft.com/office/drawing/2014/main" id="{86C78009-562E-40F3-9AAB-DE98D1D25D91}"/>
            </a:ext>
          </a:extLst>
        </xdr:cNvPr>
        <xdr:cNvSpPr txBox="1">
          <a:spLocks noChangeArrowheads="1"/>
        </xdr:cNvSpPr>
      </xdr:nvSpPr>
      <xdr:spPr bwMode="auto">
        <a:xfrm>
          <a:off x="7282543"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46600</xdr:rowOff>
    </xdr:to>
    <xdr:sp macro="" textlink="">
      <xdr:nvSpPr>
        <xdr:cNvPr id="763" name="Text Box 2">
          <a:extLst>
            <a:ext uri="{FF2B5EF4-FFF2-40B4-BE49-F238E27FC236}">
              <a16:creationId xmlns:a16="http://schemas.microsoft.com/office/drawing/2014/main" id="{B10B78DF-04E5-4415-82DF-49B30D76CF63}"/>
            </a:ext>
          </a:extLst>
        </xdr:cNvPr>
        <xdr:cNvSpPr txBox="1">
          <a:spLocks noChangeArrowheads="1"/>
        </xdr:cNvSpPr>
      </xdr:nvSpPr>
      <xdr:spPr bwMode="auto">
        <a:xfrm>
          <a:off x="7282543"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46600</xdr:rowOff>
    </xdr:to>
    <xdr:sp macro="" textlink="">
      <xdr:nvSpPr>
        <xdr:cNvPr id="764" name="Text Box 2">
          <a:extLst>
            <a:ext uri="{FF2B5EF4-FFF2-40B4-BE49-F238E27FC236}">
              <a16:creationId xmlns:a16="http://schemas.microsoft.com/office/drawing/2014/main" id="{40C9409C-3416-4AAA-8C24-3F7DDD67D97D}"/>
            </a:ext>
          </a:extLst>
        </xdr:cNvPr>
        <xdr:cNvSpPr txBox="1">
          <a:spLocks noChangeArrowheads="1"/>
        </xdr:cNvSpPr>
      </xdr:nvSpPr>
      <xdr:spPr bwMode="auto">
        <a:xfrm>
          <a:off x="7282543" y="1836964"/>
          <a:ext cx="76200" cy="20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37075</xdr:rowOff>
    </xdr:to>
    <xdr:sp macro="" textlink="">
      <xdr:nvSpPr>
        <xdr:cNvPr id="765" name="Text Box 2">
          <a:extLst>
            <a:ext uri="{FF2B5EF4-FFF2-40B4-BE49-F238E27FC236}">
              <a16:creationId xmlns:a16="http://schemas.microsoft.com/office/drawing/2014/main" id="{523178A0-EFEF-4656-864A-27EC10AA9C81}"/>
            </a:ext>
          </a:extLst>
        </xdr:cNvPr>
        <xdr:cNvSpPr txBox="1">
          <a:spLocks noChangeArrowheads="1"/>
        </xdr:cNvSpPr>
      </xdr:nvSpPr>
      <xdr:spPr bwMode="auto">
        <a:xfrm>
          <a:off x="7282543"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37075</xdr:rowOff>
    </xdr:to>
    <xdr:sp macro="" textlink="">
      <xdr:nvSpPr>
        <xdr:cNvPr id="766" name="Text Box 2">
          <a:extLst>
            <a:ext uri="{FF2B5EF4-FFF2-40B4-BE49-F238E27FC236}">
              <a16:creationId xmlns:a16="http://schemas.microsoft.com/office/drawing/2014/main" id="{7845E93C-F373-4D3B-A791-1808413B391A}"/>
            </a:ext>
          </a:extLst>
        </xdr:cNvPr>
        <xdr:cNvSpPr txBox="1">
          <a:spLocks noChangeArrowheads="1"/>
        </xdr:cNvSpPr>
      </xdr:nvSpPr>
      <xdr:spPr bwMode="auto">
        <a:xfrm>
          <a:off x="7282543" y="1836964"/>
          <a:ext cx="76200" cy="19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42709</xdr:rowOff>
    </xdr:to>
    <xdr:sp macro="" textlink="">
      <xdr:nvSpPr>
        <xdr:cNvPr id="767" name="Text Box 2">
          <a:extLst>
            <a:ext uri="{FF2B5EF4-FFF2-40B4-BE49-F238E27FC236}">
              <a16:creationId xmlns:a16="http://schemas.microsoft.com/office/drawing/2014/main" id="{89326AA9-31B3-4C35-9A79-A033FEC7347C}"/>
            </a:ext>
          </a:extLst>
        </xdr:cNvPr>
        <xdr:cNvSpPr txBox="1">
          <a:spLocks noChangeArrowheads="1"/>
        </xdr:cNvSpPr>
      </xdr:nvSpPr>
      <xdr:spPr bwMode="auto">
        <a:xfrm>
          <a:off x="7282543"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80809</xdr:rowOff>
    </xdr:to>
    <xdr:sp macro="" textlink="">
      <xdr:nvSpPr>
        <xdr:cNvPr id="768" name="Text Box 2">
          <a:extLst>
            <a:ext uri="{FF2B5EF4-FFF2-40B4-BE49-F238E27FC236}">
              <a16:creationId xmlns:a16="http://schemas.microsoft.com/office/drawing/2014/main" id="{59E68199-413E-40EC-A495-295F607C4EA9}"/>
            </a:ext>
          </a:extLst>
        </xdr:cNvPr>
        <xdr:cNvSpPr txBox="1">
          <a:spLocks noChangeArrowheads="1"/>
        </xdr:cNvSpPr>
      </xdr:nvSpPr>
      <xdr:spPr bwMode="auto">
        <a:xfrm>
          <a:off x="7282543" y="1836964"/>
          <a:ext cx="76200" cy="239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42709</xdr:rowOff>
    </xdr:to>
    <xdr:sp macro="" textlink="">
      <xdr:nvSpPr>
        <xdr:cNvPr id="769" name="Text Box 2">
          <a:extLst>
            <a:ext uri="{FF2B5EF4-FFF2-40B4-BE49-F238E27FC236}">
              <a16:creationId xmlns:a16="http://schemas.microsoft.com/office/drawing/2014/main" id="{44603B02-BB2D-4255-9A34-7FB64596E30A}"/>
            </a:ext>
          </a:extLst>
        </xdr:cNvPr>
        <xdr:cNvSpPr txBox="1">
          <a:spLocks noChangeArrowheads="1"/>
        </xdr:cNvSpPr>
      </xdr:nvSpPr>
      <xdr:spPr bwMode="auto">
        <a:xfrm>
          <a:off x="7282543"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80809</xdr:rowOff>
    </xdr:to>
    <xdr:sp macro="" textlink="">
      <xdr:nvSpPr>
        <xdr:cNvPr id="770" name="Text Box 2">
          <a:extLst>
            <a:ext uri="{FF2B5EF4-FFF2-40B4-BE49-F238E27FC236}">
              <a16:creationId xmlns:a16="http://schemas.microsoft.com/office/drawing/2014/main" id="{217E09F8-F3FE-4460-AAC2-A4FE1F54C1E1}"/>
            </a:ext>
          </a:extLst>
        </xdr:cNvPr>
        <xdr:cNvSpPr txBox="1">
          <a:spLocks noChangeArrowheads="1"/>
        </xdr:cNvSpPr>
      </xdr:nvSpPr>
      <xdr:spPr bwMode="auto">
        <a:xfrm>
          <a:off x="7282543" y="1836964"/>
          <a:ext cx="76200" cy="239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42709</xdr:rowOff>
    </xdr:to>
    <xdr:sp macro="" textlink="">
      <xdr:nvSpPr>
        <xdr:cNvPr id="771" name="Text Box 2">
          <a:extLst>
            <a:ext uri="{FF2B5EF4-FFF2-40B4-BE49-F238E27FC236}">
              <a16:creationId xmlns:a16="http://schemas.microsoft.com/office/drawing/2014/main" id="{6FDC5966-6AF9-403B-A6A8-BCEE63A37F33}"/>
            </a:ext>
          </a:extLst>
        </xdr:cNvPr>
        <xdr:cNvSpPr txBox="1">
          <a:spLocks noChangeArrowheads="1"/>
        </xdr:cNvSpPr>
      </xdr:nvSpPr>
      <xdr:spPr bwMode="auto">
        <a:xfrm>
          <a:off x="7282543"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80809</xdr:rowOff>
    </xdr:to>
    <xdr:sp macro="" textlink="">
      <xdr:nvSpPr>
        <xdr:cNvPr id="772" name="Text Box 2">
          <a:extLst>
            <a:ext uri="{FF2B5EF4-FFF2-40B4-BE49-F238E27FC236}">
              <a16:creationId xmlns:a16="http://schemas.microsoft.com/office/drawing/2014/main" id="{14213502-4B49-45E3-A9C9-D6DF3001C3D5}"/>
            </a:ext>
          </a:extLst>
        </xdr:cNvPr>
        <xdr:cNvSpPr txBox="1">
          <a:spLocks noChangeArrowheads="1"/>
        </xdr:cNvSpPr>
      </xdr:nvSpPr>
      <xdr:spPr bwMode="auto">
        <a:xfrm>
          <a:off x="7282543" y="1836964"/>
          <a:ext cx="76200" cy="239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52234</xdr:rowOff>
    </xdr:to>
    <xdr:sp macro="" textlink="">
      <xdr:nvSpPr>
        <xdr:cNvPr id="773" name="Text Box 2">
          <a:extLst>
            <a:ext uri="{FF2B5EF4-FFF2-40B4-BE49-F238E27FC236}">
              <a16:creationId xmlns:a16="http://schemas.microsoft.com/office/drawing/2014/main" id="{C62FC0B2-233F-423F-93E2-51B085D7A739}"/>
            </a:ext>
          </a:extLst>
        </xdr:cNvPr>
        <xdr:cNvSpPr txBox="1">
          <a:spLocks noChangeArrowheads="1"/>
        </xdr:cNvSpPr>
      </xdr:nvSpPr>
      <xdr:spPr bwMode="auto">
        <a:xfrm>
          <a:off x="7282543"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52234</xdr:rowOff>
    </xdr:to>
    <xdr:sp macro="" textlink="">
      <xdr:nvSpPr>
        <xdr:cNvPr id="774" name="Text Box 2">
          <a:extLst>
            <a:ext uri="{FF2B5EF4-FFF2-40B4-BE49-F238E27FC236}">
              <a16:creationId xmlns:a16="http://schemas.microsoft.com/office/drawing/2014/main" id="{EFF7DC03-C3D6-4BAE-9C01-E31379BB9C05}"/>
            </a:ext>
          </a:extLst>
        </xdr:cNvPr>
        <xdr:cNvSpPr txBox="1">
          <a:spLocks noChangeArrowheads="1"/>
        </xdr:cNvSpPr>
      </xdr:nvSpPr>
      <xdr:spPr bwMode="auto">
        <a:xfrm>
          <a:off x="7282543"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52234</xdr:rowOff>
    </xdr:to>
    <xdr:sp macro="" textlink="">
      <xdr:nvSpPr>
        <xdr:cNvPr id="775" name="Text Box 2">
          <a:extLst>
            <a:ext uri="{FF2B5EF4-FFF2-40B4-BE49-F238E27FC236}">
              <a16:creationId xmlns:a16="http://schemas.microsoft.com/office/drawing/2014/main" id="{DC9B3BE0-061A-4F53-A0E4-4C4E6B8C2BF0}"/>
            </a:ext>
          </a:extLst>
        </xdr:cNvPr>
        <xdr:cNvSpPr txBox="1">
          <a:spLocks noChangeArrowheads="1"/>
        </xdr:cNvSpPr>
      </xdr:nvSpPr>
      <xdr:spPr bwMode="auto">
        <a:xfrm>
          <a:off x="7282543"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90334</xdr:rowOff>
    </xdr:to>
    <xdr:sp macro="" textlink="">
      <xdr:nvSpPr>
        <xdr:cNvPr id="776" name="Text Box 2">
          <a:extLst>
            <a:ext uri="{FF2B5EF4-FFF2-40B4-BE49-F238E27FC236}">
              <a16:creationId xmlns:a16="http://schemas.microsoft.com/office/drawing/2014/main" id="{AECD04B5-2BD5-4333-BD93-01DD8C394C28}"/>
            </a:ext>
          </a:extLst>
        </xdr:cNvPr>
        <xdr:cNvSpPr txBox="1">
          <a:spLocks noChangeArrowheads="1"/>
        </xdr:cNvSpPr>
      </xdr:nvSpPr>
      <xdr:spPr bwMode="auto">
        <a:xfrm>
          <a:off x="7282543" y="1836964"/>
          <a:ext cx="76200" cy="2490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90334</xdr:rowOff>
    </xdr:to>
    <xdr:sp macro="" textlink="">
      <xdr:nvSpPr>
        <xdr:cNvPr id="777" name="Text Box 2">
          <a:extLst>
            <a:ext uri="{FF2B5EF4-FFF2-40B4-BE49-F238E27FC236}">
              <a16:creationId xmlns:a16="http://schemas.microsoft.com/office/drawing/2014/main" id="{46F14469-5510-4942-9187-A2551D7FDB33}"/>
            </a:ext>
          </a:extLst>
        </xdr:cNvPr>
        <xdr:cNvSpPr txBox="1">
          <a:spLocks noChangeArrowheads="1"/>
        </xdr:cNvSpPr>
      </xdr:nvSpPr>
      <xdr:spPr bwMode="auto">
        <a:xfrm>
          <a:off x="7282543" y="1836964"/>
          <a:ext cx="76200" cy="2490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52234</xdr:rowOff>
    </xdr:to>
    <xdr:sp macro="" textlink="">
      <xdr:nvSpPr>
        <xdr:cNvPr id="778" name="Text Box 2">
          <a:extLst>
            <a:ext uri="{FF2B5EF4-FFF2-40B4-BE49-F238E27FC236}">
              <a16:creationId xmlns:a16="http://schemas.microsoft.com/office/drawing/2014/main" id="{5107E27C-2E17-48FC-B0E6-7FF5C1D7DCED}"/>
            </a:ext>
          </a:extLst>
        </xdr:cNvPr>
        <xdr:cNvSpPr txBox="1">
          <a:spLocks noChangeArrowheads="1"/>
        </xdr:cNvSpPr>
      </xdr:nvSpPr>
      <xdr:spPr bwMode="auto">
        <a:xfrm>
          <a:off x="7282543"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52234</xdr:rowOff>
    </xdr:to>
    <xdr:sp macro="" textlink="">
      <xdr:nvSpPr>
        <xdr:cNvPr id="779" name="Text Box 2">
          <a:extLst>
            <a:ext uri="{FF2B5EF4-FFF2-40B4-BE49-F238E27FC236}">
              <a16:creationId xmlns:a16="http://schemas.microsoft.com/office/drawing/2014/main" id="{DB5192EC-8D10-4E99-BE78-EF42E1BC1BB6}"/>
            </a:ext>
          </a:extLst>
        </xdr:cNvPr>
        <xdr:cNvSpPr txBox="1">
          <a:spLocks noChangeArrowheads="1"/>
        </xdr:cNvSpPr>
      </xdr:nvSpPr>
      <xdr:spPr bwMode="auto">
        <a:xfrm>
          <a:off x="7282543"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52234</xdr:rowOff>
    </xdr:to>
    <xdr:sp macro="" textlink="">
      <xdr:nvSpPr>
        <xdr:cNvPr id="780" name="Text Box 2">
          <a:extLst>
            <a:ext uri="{FF2B5EF4-FFF2-40B4-BE49-F238E27FC236}">
              <a16:creationId xmlns:a16="http://schemas.microsoft.com/office/drawing/2014/main" id="{E75B8241-158E-4CC5-A18C-0202E3D5BC40}"/>
            </a:ext>
          </a:extLst>
        </xdr:cNvPr>
        <xdr:cNvSpPr txBox="1">
          <a:spLocks noChangeArrowheads="1"/>
        </xdr:cNvSpPr>
      </xdr:nvSpPr>
      <xdr:spPr bwMode="auto">
        <a:xfrm>
          <a:off x="7282543" y="1836964"/>
          <a:ext cx="76200" cy="2109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42709</xdr:rowOff>
    </xdr:to>
    <xdr:sp macro="" textlink="">
      <xdr:nvSpPr>
        <xdr:cNvPr id="781" name="Text Box 2">
          <a:extLst>
            <a:ext uri="{FF2B5EF4-FFF2-40B4-BE49-F238E27FC236}">
              <a16:creationId xmlns:a16="http://schemas.microsoft.com/office/drawing/2014/main" id="{C6F58F7A-D409-41BB-A37E-A236114302A4}"/>
            </a:ext>
          </a:extLst>
        </xdr:cNvPr>
        <xdr:cNvSpPr txBox="1">
          <a:spLocks noChangeArrowheads="1"/>
        </xdr:cNvSpPr>
      </xdr:nvSpPr>
      <xdr:spPr bwMode="auto">
        <a:xfrm>
          <a:off x="7282543"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42709</xdr:rowOff>
    </xdr:to>
    <xdr:sp macro="" textlink="">
      <xdr:nvSpPr>
        <xdr:cNvPr id="782" name="Text Box 2">
          <a:extLst>
            <a:ext uri="{FF2B5EF4-FFF2-40B4-BE49-F238E27FC236}">
              <a16:creationId xmlns:a16="http://schemas.microsoft.com/office/drawing/2014/main" id="{27D00D0D-78BF-43BB-ABEC-23165A8A01C7}"/>
            </a:ext>
          </a:extLst>
        </xdr:cNvPr>
        <xdr:cNvSpPr txBox="1">
          <a:spLocks noChangeArrowheads="1"/>
        </xdr:cNvSpPr>
      </xdr:nvSpPr>
      <xdr:spPr bwMode="auto">
        <a:xfrm>
          <a:off x="7282543" y="1836964"/>
          <a:ext cx="76200" cy="2014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783" name="Text Box 2">
          <a:extLst>
            <a:ext uri="{FF2B5EF4-FFF2-40B4-BE49-F238E27FC236}">
              <a16:creationId xmlns:a16="http://schemas.microsoft.com/office/drawing/2014/main" id="{D03E6446-3F43-4533-9A58-4E32AB0A504F}"/>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784" name="Text Box 2">
          <a:extLst>
            <a:ext uri="{FF2B5EF4-FFF2-40B4-BE49-F238E27FC236}">
              <a16:creationId xmlns:a16="http://schemas.microsoft.com/office/drawing/2014/main" id="{A0C3316D-0B8B-46CD-9B13-ED9525A15748}"/>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785" name="Text Box 2">
          <a:extLst>
            <a:ext uri="{FF2B5EF4-FFF2-40B4-BE49-F238E27FC236}">
              <a16:creationId xmlns:a16="http://schemas.microsoft.com/office/drawing/2014/main" id="{E6790D12-CCDB-4D50-9FF2-CB4E28B2254D}"/>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786" name="Text Box 2">
          <a:extLst>
            <a:ext uri="{FF2B5EF4-FFF2-40B4-BE49-F238E27FC236}">
              <a16:creationId xmlns:a16="http://schemas.microsoft.com/office/drawing/2014/main" id="{D0F0B86A-6372-454C-9AA5-B75144ADB787}"/>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787" name="Text Box 2">
          <a:extLst>
            <a:ext uri="{FF2B5EF4-FFF2-40B4-BE49-F238E27FC236}">
              <a16:creationId xmlns:a16="http://schemas.microsoft.com/office/drawing/2014/main" id="{A310557B-5874-4C8A-B67D-8C136997271E}"/>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788" name="Text Box 2">
          <a:extLst>
            <a:ext uri="{FF2B5EF4-FFF2-40B4-BE49-F238E27FC236}">
              <a16:creationId xmlns:a16="http://schemas.microsoft.com/office/drawing/2014/main" id="{F1169809-6709-447E-9194-77C5CF748781}"/>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789" name="Text Box 2">
          <a:extLst>
            <a:ext uri="{FF2B5EF4-FFF2-40B4-BE49-F238E27FC236}">
              <a16:creationId xmlns:a16="http://schemas.microsoft.com/office/drawing/2014/main" id="{1CF259E2-23A5-4F44-BBA5-022937786D29}"/>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790" name="Text Box 2">
          <a:extLst>
            <a:ext uri="{FF2B5EF4-FFF2-40B4-BE49-F238E27FC236}">
              <a16:creationId xmlns:a16="http://schemas.microsoft.com/office/drawing/2014/main" id="{EC5DC85D-B2F7-4AFE-B92A-CA9147842E5E}"/>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791" name="Text Box 2">
          <a:extLst>
            <a:ext uri="{FF2B5EF4-FFF2-40B4-BE49-F238E27FC236}">
              <a16:creationId xmlns:a16="http://schemas.microsoft.com/office/drawing/2014/main" id="{D091BA19-0613-467D-B205-E3BCC19B1F19}"/>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792" name="Text Box 2">
          <a:extLst>
            <a:ext uri="{FF2B5EF4-FFF2-40B4-BE49-F238E27FC236}">
              <a16:creationId xmlns:a16="http://schemas.microsoft.com/office/drawing/2014/main" id="{6C170160-EEFA-4BC2-9D73-F2EBDFCC5A1C}"/>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793" name="Text Box 2">
          <a:extLst>
            <a:ext uri="{FF2B5EF4-FFF2-40B4-BE49-F238E27FC236}">
              <a16:creationId xmlns:a16="http://schemas.microsoft.com/office/drawing/2014/main" id="{5275887C-5EFC-4E4F-BDF2-81E0CA6083B4}"/>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794" name="Text Box 2">
          <a:extLst>
            <a:ext uri="{FF2B5EF4-FFF2-40B4-BE49-F238E27FC236}">
              <a16:creationId xmlns:a16="http://schemas.microsoft.com/office/drawing/2014/main" id="{5A445123-701F-4111-97BA-2125CEAE6F98}"/>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795" name="Text Box 2">
          <a:extLst>
            <a:ext uri="{FF2B5EF4-FFF2-40B4-BE49-F238E27FC236}">
              <a16:creationId xmlns:a16="http://schemas.microsoft.com/office/drawing/2014/main" id="{5E3ED680-00AE-415A-84B6-A832F3DFA6C9}"/>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796" name="Text Box 2">
          <a:extLst>
            <a:ext uri="{FF2B5EF4-FFF2-40B4-BE49-F238E27FC236}">
              <a16:creationId xmlns:a16="http://schemas.microsoft.com/office/drawing/2014/main" id="{324312BA-1F65-4B45-AD92-C452ADA8D3CE}"/>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797" name="Text Box 2">
          <a:extLst>
            <a:ext uri="{FF2B5EF4-FFF2-40B4-BE49-F238E27FC236}">
              <a16:creationId xmlns:a16="http://schemas.microsoft.com/office/drawing/2014/main" id="{DD98BFB5-7356-4535-89F6-6AFFA0CEAEC7}"/>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798" name="Text Box 2">
          <a:extLst>
            <a:ext uri="{FF2B5EF4-FFF2-40B4-BE49-F238E27FC236}">
              <a16:creationId xmlns:a16="http://schemas.microsoft.com/office/drawing/2014/main" id="{D1F52329-CD5F-49E3-ABB7-A41C119F993A}"/>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799" name="Text Box 2">
          <a:extLst>
            <a:ext uri="{FF2B5EF4-FFF2-40B4-BE49-F238E27FC236}">
              <a16:creationId xmlns:a16="http://schemas.microsoft.com/office/drawing/2014/main" id="{FB06DB93-4B33-4CB7-99E3-6C54700B8ADA}"/>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800" name="Text Box 2">
          <a:extLst>
            <a:ext uri="{FF2B5EF4-FFF2-40B4-BE49-F238E27FC236}">
              <a16:creationId xmlns:a16="http://schemas.microsoft.com/office/drawing/2014/main" id="{C3A8A5FD-2BA6-4595-BB31-9F99486940A6}"/>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801" name="Text Box 2">
          <a:extLst>
            <a:ext uri="{FF2B5EF4-FFF2-40B4-BE49-F238E27FC236}">
              <a16:creationId xmlns:a16="http://schemas.microsoft.com/office/drawing/2014/main" id="{A5A4B6E6-428F-4A3D-BD4E-D826CEA51B0D}"/>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802" name="Text Box 2">
          <a:extLst>
            <a:ext uri="{FF2B5EF4-FFF2-40B4-BE49-F238E27FC236}">
              <a16:creationId xmlns:a16="http://schemas.microsoft.com/office/drawing/2014/main" id="{6670B6C9-2EA1-44EB-B9B0-6B1BD6C18C24}"/>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803" name="Text Box 2">
          <a:extLst>
            <a:ext uri="{FF2B5EF4-FFF2-40B4-BE49-F238E27FC236}">
              <a16:creationId xmlns:a16="http://schemas.microsoft.com/office/drawing/2014/main" id="{D6F55406-7201-4267-95D0-9B38C3427D8F}"/>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804" name="Text Box 2">
          <a:extLst>
            <a:ext uri="{FF2B5EF4-FFF2-40B4-BE49-F238E27FC236}">
              <a16:creationId xmlns:a16="http://schemas.microsoft.com/office/drawing/2014/main" id="{C3EC91A8-BF72-4BA8-B533-06F2EBE2077F}"/>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805" name="Text Box 2">
          <a:extLst>
            <a:ext uri="{FF2B5EF4-FFF2-40B4-BE49-F238E27FC236}">
              <a16:creationId xmlns:a16="http://schemas.microsoft.com/office/drawing/2014/main" id="{16FB9635-12AC-44DD-9F55-E178640F8427}"/>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806" name="Text Box 2">
          <a:extLst>
            <a:ext uri="{FF2B5EF4-FFF2-40B4-BE49-F238E27FC236}">
              <a16:creationId xmlns:a16="http://schemas.microsoft.com/office/drawing/2014/main" id="{3A0B0D29-A688-498D-B37C-A599621F14F2}"/>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807" name="Text Box 2">
          <a:extLst>
            <a:ext uri="{FF2B5EF4-FFF2-40B4-BE49-F238E27FC236}">
              <a16:creationId xmlns:a16="http://schemas.microsoft.com/office/drawing/2014/main" id="{4F190379-2030-4A86-9294-3E65C74B9C0F}"/>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808" name="Text Box 2">
          <a:extLst>
            <a:ext uri="{FF2B5EF4-FFF2-40B4-BE49-F238E27FC236}">
              <a16:creationId xmlns:a16="http://schemas.microsoft.com/office/drawing/2014/main" id="{12D8BF5E-B8EE-4B2B-AFCD-EED7E9527499}"/>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809" name="Text Box 2">
          <a:extLst>
            <a:ext uri="{FF2B5EF4-FFF2-40B4-BE49-F238E27FC236}">
              <a16:creationId xmlns:a16="http://schemas.microsoft.com/office/drawing/2014/main" id="{6B10C333-98A5-48D4-86E4-88CC4E4C33C6}"/>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810" name="Text Box 2">
          <a:extLst>
            <a:ext uri="{FF2B5EF4-FFF2-40B4-BE49-F238E27FC236}">
              <a16:creationId xmlns:a16="http://schemas.microsoft.com/office/drawing/2014/main" id="{B09DCF69-8921-45A4-9BC1-83F2FCE8143E}"/>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811" name="Text Box 2">
          <a:extLst>
            <a:ext uri="{FF2B5EF4-FFF2-40B4-BE49-F238E27FC236}">
              <a16:creationId xmlns:a16="http://schemas.microsoft.com/office/drawing/2014/main" id="{E2BC431C-75DA-4B9F-80A1-721AB5E3A965}"/>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812" name="Text Box 2">
          <a:extLst>
            <a:ext uri="{FF2B5EF4-FFF2-40B4-BE49-F238E27FC236}">
              <a16:creationId xmlns:a16="http://schemas.microsoft.com/office/drawing/2014/main" id="{940DB402-C4D0-4161-A8C7-1F2E590F9228}"/>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813" name="Text Box 2">
          <a:extLst>
            <a:ext uri="{FF2B5EF4-FFF2-40B4-BE49-F238E27FC236}">
              <a16:creationId xmlns:a16="http://schemas.microsoft.com/office/drawing/2014/main" id="{ECC6045F-B8F6-4B19-B023-0520DBFA7E1C}"/>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814" name="Text Box 2">
          <a:extLst>
            <a:ext uri="{FF2B5EF4-FFF2-40B4-BE49-F238E27FC236}">
              <a16:creationId xmlns:a16="http://schemas.microsoft.com/office/drawing/2014/main" id="{8CCE586C-117C-43C4-8E26-D250AD93A897}"/>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15" name="Text Box 2">
          <a:extLst>
            <a:ext uri="{FF2B5EF4-FFF2-40B4-BE49-F238E27FC236}">
              <a16:creationId xmlns:a16="http://schemas.microsoft.com/office/drawing/2014/main" id="{498910A4-F914-4CB1-B82C-5505AB677A35}"/>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57153</xdr:rowOff>
    </xdr:to>
    <xdr:sp macro="" textlink="">
      <xdr:nvSpPr>
        <xdr:cNvPr id="816" name="Text Box 2">
          <a:extLst>
            <a:ext uri="{FF2B5EF4-FFF2-40B4-BE49-F238E27FC236}">
              <a16:creationId xmlns:a16="http://schemas.microsoft.com/office/drawing/2014/main" id="{80136EAE-5021-4087-B04E-0B08092AF454}"/>
            </a:ext>
          </a:extLst>
        </xdr:cNvPr>
        <xdr:cNvSpPr txBox="1">
          <a:spLocks noChangeArrowheads="1"/>
        </xdr:cNvSpPr>
      </xdr:nvSpPr>
      <xdr:spPr bwMode="auto">
        <a:xfrm>
          <a:off x="7282543" y="1836964"/>
          <a:ext cx="76200" cy="2159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17" name="Text Box 2">
          <a:extLst>
            <a:ext uri="{FF2B5EF4-FFF2-40B4-BE49-F238E27FC236}">
              <a16:creationId xmlns:a16="http://schemas.microsoft.com/office/drawing/2014/main" id="{463E13E6-ADEB-43B1-A8FC-B7C45F33C520}"/>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57153</xdr:rowOff>
    </xdr:to>
    <xdr:sp macro="" textlink="">
      <xdr:nvSpPr>
        <xdr:cNvPr id="818" name="Text Box 2">
          <a:extLst>
            <a:ext uri="{FF2B5EF4-FFF2-40B4-BE49-F238E27FC236}">
              <a16:creationId xmlns:a16="http://schemas.microsoft.com/office/drawing/2014/main" id="{26BB3D44-D438-4A6E-B6E0-CBE4AE295629}"/>
            </a:ext>
          </a:extLst>
        </xdr:cNvPr>
        <xdr:cNvSpPr txBox="1">
          <a:spLocks noChangeArrowheads="1"/>
        </xdr:cNvSpPr>
      </xdr:nvSpPr>
      <xdr:spPr bwMode="auto">
        <a:xfrm>
          <a:off x="7282543" y="1836964"/>
          <a:ext cx="76200" cy="2159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28578</xdr:rowOff>
    </xdr:to>
    <xdr:sp macro="" textlink="">
      <xdr:nvSpPr>
        <xdr:cNvPr id="819" name="Text Box 2">
          <a:extLst>
            <a:ext uri="{FF2B5EF4-FFF2-40B4-BE49-F238E27FC236}">
              <a16:creationId xmlns:a16="http://schemas.microsoft.com/office/drawing/2014/main" id="{C0BC8FF9-438B-4AE2-918D-F35E91EC738A}"/>
            </a:ext>
          </a:extLst>
        </xdr:cNvPr>
        <xdr:cNvSpPr txBox="1">
          <a:spLocks noChangeArrowheads="1"/>
        </xdr:cNvSpPr>
      </xdr:nvSpPr>
      <xdr:spPr bwMode="auto">
        <a:xfrm>
          <a:off x="7282543" y="1836964"/>
          <a:ext cx="76200" cy="187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28578</xdr:rowOff>
    </xdr:to>
    <xdr:sp macro="" textlink="">
      <xdr:nvSpPr>
        <xdr:cNvPr id="820" name="Text Box 2">
          <a:extLst>
            <a:ext uri="{FF2B5EF4-FFF2-40B4-BE49-F238E27FC236}">
              <a16:creationId xmlns:a16="http://schemas.microsoft.com/office/drawing/2014/main" id="{09D37AD1-7DCC-4118-A772-A470349173DA}"/>
            </a:ext>
          </a:extLst>
        </xdr:cNvPr>
        <xdr:cNvSpPr txBox="1">
          <a:spLocks noChangeArrowheads="1"/>
        </xdr:cNvSpPr>
      </xdr:nvSpPr>
      <xdr:spPr bwMode="auto">
        <a:xfrm>
          <a:off x="7282543" y="1836964"/>
          <a:ext cx="76200" cy="187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28578</xdr:rowOff>
    </xdr:to>
    <xdr:sp macro="" textlink="">
      <xdr:nvSpPr>
        <xdr:cNvPr id="821" name="Text Box 2">
          <a:extLst>
            <a:ext uri="{FF2B5EF4-FFF2-40B4-BE49-F238E27FC236}">
              <a16:creationId xmlns:a16="http://schemas.microsoft.com/office/drawing/2014/main" id="{38700B14-A77C-4825-81CF-37DE7C29C231}"/>
            </a:ext>
          </a:extLst>
        </xdr:cNvPr>
        <xdr:cNvSpPr txBox="1">
          <a:spLocks noChangeArrowheads="1"/>
        </xdr:cNvSpPr>
      </xdr:nvSpPr>
      <xdr:spPr bwMode="auto">
        <a:xfrm>
          <a:off x="7282543" y="1836964"/>
          <a:ext cx="76200" cy="187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66678</xdr:rowOff>
    </xdr:to>
    <xdr:sp macro="" textlink="">
      <xdr:nvSpPr>
        <xdr:cNvPr id="822" name="Text Box 2">
          <a:extLst>
            <a:ext uri="{FF2B5EF4-FFF2-40B4-BE49-F238E27FC236}">
              <a16:creationId xmlns:a16="http://schemas.microsoft.com/office/drawing/2014/main" id="{80958DE3-D861-4FF3-8EE7-8978C0D939FF}"/>
            </a:ext>
          </a:extLst>
        </xdr:cNvPr>
        <xdr:cNvSpPr txBox="1">
          <a:spLocks noChangeArrowheads="1"/>
        </xdr:cNvSpPr>
      </xdr:nvSpPr>
      <xdr:spPr bwMode="auto">
        <a:xfrm>
          <a:off x="7282543" y="1836964"/>
          <a:ext cx="76200" cy="225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66678</xdr:rowOff>
    </xdr:to>
    <xdr:sp macro="" textlink="">
      <xdr:nvSpPr>
        <xdr:cNvPr id="823" name="Text Box 2">
          <a:extLst>
            <a:ext uri="{FF2B5EF4-FFF2-40B4-BE49-F238E27FC236}">
              <a16:creationId xmlns:a16="http://schemas.microsoft.com/office/drawing/2014/main" id="{6728131A-8CC1-4880-B4AB-1C6A2A330706}"/>
            </a:ext>
          </a:extLst>
        </xdr:cNvPr>
        <xdr:cNvSpPr txBox="1">
          <a:spLocks noChangeArrowheads="1"/>
        </xdr:cNvSpPr>
      </xdr:nvSpPr>
      <xdr:spPr bwMode="auto">
        <a:xfrm>
          <a:off x="7282543" y="1836964"/>
          <a:ext cx="76200" cy="225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28578</xdr:rowOff>
    </xdr:to>
    <xdr:sp macro="" textlink="">
      <xdr:nvSpPr>
        <xdr:cNvPr id="824" name="Text Box 2">
          <a:extLst>
            <a:ext uri="{FF2B5EF4-FFF2-40B4-BE49-F238E27FC236}">
              <a16:creationId xmlns:a16="http://schemas.microsoft.com/office/drawing/2014/main" id="{DE1E023C-D360-4D06-ABC3-F9B2A81367F5}"/>
            </a:ext>
          </a:extLst>
        </xdr:cNvPr>
        <xdr:cNvSpPr txBox="1">
          <a:spLocks noChangeArrowheads="1"/>
        </xdr:cNvSpPr>
      </xdr:nvSpPr>
      <xdr:spPr bwMode="auto">
        <a:xfrm>
          <a:off x="7282543" y="1836964"/>
          <a:ext cx="76200" cy="187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28578</xdr:rowOff>
    </xdr:to>
    <xdr:sp macro="" textlink="">
      <xdr:nvSpPr>
        <xdr:cNvPr id="825" name="Text Box 2">
          <a:extLst>
            <a:ext uri="{FF2B5EF4-FFF2-40B4-BE49-F238E27FC236}">
              <a16:creationId xmlns:a16="http://schemas.microsoft.com/office/drawing/2014/main" id="{A9C55DF3-F948-4B75-B566-7DD7352840E2}"/>
            </a:ext>
          </a:extLst>
        </xdr:cNvPr>
        <xdr:cNvSpPr txBox="1">
          <a:spLocks noChangeArrowheads="1"/>
        </xdr:cNvSpPr>
      </xdr:nvSpPr>
      <xdr:spPr bwMode="auto">
        <a:xfrm>
          <a:off x="7282543" y="1836964"/>
          <a:ext cx="76200" cy="187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28578</xdr:rowOff>
    </xdr:to>
    <xdr:sp macro="" textlink="">
      <xdr:nvSpPr>
        <xdr:cNvPr id="826" name="Text Box 2">
          <a:extLst>
            <a:ext uri="{FF2B5EF4-FFF2-40B4-BE49-F238E27FC236}">
              <a16:creationId xmlns:a16="http://schemas.microsoft.com/office/drawing/2014/main" id="{C2CBBE4C-2284-4292-9E05-F0941C47BDEE}"/>
            </a:ext>
          </a:extLst>
        </xdr:cNvPr>
        <xdr:cNvSpPr txBox="1">
          <a:spLocks noChangeArrowheads="1"/>
        </xdr:cNvSpPr>
      </xdr:nvSpPr>
      <xdr:spPr bwMode="auto">
        <a:xfrm>
          <a:off x="7282543" y="1836964"/>
          <a:ext cx="76200" cy="1873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27" name="Text Box 2">
          <a:extLst>
            <a:ext uri="{FF2B5EF4-FFF2-40B4-BE49-F238E27FC236}">
              <a16:creationId xmlns:a16="http://schemas.microsoft.com/office/drawing/2014/main" id="{D9D2F3C9-3B72-4E2F-8A63-A2E4226795BC}"/>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28" name="Text Box 2">
          <a:extLst>
            <a:ext uri="{FF2B5EF4-FFF2-40B4-BE49-F238E27FC236}">
              <a16:creationId xmlns:a16="http://schemas.microsoft.com/office/drawing/2014/main" id="{91213627-1D9B-45A2-972D-F7F168DDCE86}"/>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29" name="Text Box 2">
          <a:extLst>
            <a:ext uri="{FF2B5EF4-FFF2-40B4-BE49-F238E27FC236}">
              <a16:creationId xmlns:a16="http://schemas.microsoft.com/office/drawing/2014/main" id="{9E726927-1913-4621-8DDC-8E66394BA764}"/>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30" name="Text Box 2">
          <a:extLst>
            <a:ext uri="{FF2B5EF4-FFF2-40B4-BE49-F238E27FC236}">
              <a16:creationId xmlns:a16="http://schemas.microsoft.com/office/drawing/2014/main" id="{730EC8F5-5644-4E09-9E5D-4C1246382901}"/>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31" name="Text Box 2">
          <a:extLst>
            <a:ext uri="{FF2B5EF4-FFF2-40B4-BE49-F238E27FC236}">
              <a16:creationId xmlns:a16="http://schemas.microsoft.com/office/drawing/2014/main" id="{F52578A0-7B92-4650-921E-4E731BB4EE45}"/>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32" name="Text Box 2">
          <a:extLst>
            <a:ext uri="{FF2B5EF4-FFF2-40B4-BE49-F238E27FC236}">
              <a16:creationId xmlns:a16="http://schemas.microsoft.com/office/drawing/2014/main" id="{E503AAFB-0DCE-4CE6-A546-81287CCA1B42}"/>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33" name="Text Box 2">
          <a:extLst>
            <a:ext uri="{FF2B5EF4-FFF2-40B4-BE49-F238E27FC236}">
              <a16:creationId xmlns:a16="http://schemas.microsoft.com/office/drawing/2014/main" id="{5856A075-E25A-47FA-AF9D-A1D9DBE040BA}"/>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34" name="Text Box 2">
          <a:extLst>
            <a:ext uri="{FF2B5EF4-FFF2-40B4-BE49-F238E27FC236}">
              <a16:creationId xmlns:a16="http://schemas.microsoft.com/office/drawing/2014/main" id="{FB7C74D6-29FB-4D89-BEBB-721E914E44D1}"/>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35" name="Text Box 2">
          <a:extLst>
            <a:ext uri="{FF2B5EF4-FFF2-40B4-BE49-F238E27FC236}">
              <a16:creationId xmlns:a16="http://schemas.microsoft.com/office/drawing/2014/main" id="{BBFC1C86-18B8-4146-8772-0129F6D8A899}"/>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36" name="Text Box 2">
          <a:extLst>
            <a:ext uri="{FF2B5EF4-FFF2-40B4-BE49-F238E27FC236}">
              <a16:creationId xmlns:a16="http://schemas.microsoft.com/office/drawing/2014/main" id="{9E5FC646-207C-4A56-B303-94F720A92A0B}"/>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37" name="Text Box 2">
          <a:extLst>
            <a:ext uri="{FF2B5EF4-FFF2-40B4-BE49-F238E27FC236}">
              <a16:creationId xmlns:a16="http://schemas.microsoft.com/office/drawing/2014/main" id="{81D727E8-B705-4D4E-89D7-ECFFD685FFE7}"/>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38" name="Text Box 2">
          <a:extLst>
            <a:ext uri="{FF2B5EF4-FFF2-40B4-BE49-F238E27FC236}">
              <a16:creationId xmlns:a16="http://schemas.microsoft.com/office/drawing/2014/main" id="{C2CA7A95-26B2-4273-BA30-DA6606A8F73F}"/>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19053</xdr:rowOff>
    </xdr:to>
    <xdr:sp macro="" textlink="">
      <xdr:nvSpPr>
        <xdr:cNvPr id="839" name="Text Box 2">
          <a:extLst>
            <a:ext uri="{FF2B5EF4-FFF2-40B4-BE49-F238E27FC236}">
              <a16:creationId xmlns:a16="http://schemas.microsoft.com/office/drawing/2014/main" id="{6D93DCA4-F9B1-473F-89CD-2C3878C94C25}"/>
            </a:ext>
          </a:extLst>
        </xdr:cNvPr>
        <xdr:cNvSpPr txBox="1">
          <a:spLocks noChangeArrowheads="1"/>
        </xdr:cNvSpPr>
      </xdr:nvSpPr>
      <xdr:spPr bwMode="auto">
        <a:xfrm>
          <a:off x="7282543" y="1836964"/>
          <a:ext cx="76200" cy="177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840" name="Text Box 2">
          <a:extLst>
            <a:ext uri="{FF2B5EF4-FFF2-40B4-BE49-F238E27FC236}">
              <a16:creationId xmlns:a16="http://schemas.microsoft.com/office/drawing/2014/main" id="{25F3ADFF-8549-4703-BB39-2CA5F1F50AB9}"/>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87542</xdr:rowOff>
    </xdr:to>
    <xdr:sp macro="" textlink="">
      <xdr:nvSpPr>
        <xdr:cNvPr id="841" name="Text Box 2">
          <a:extLst>
            <a:ext uri="{FF2B5EF4-FFF2-40B4-BE49-F238E27FC236}">
              <a16:creationId xmlns:a16="http://schemas.microsoft.com/office/drawing/2014/main" id="{902DE05C-895C-4714-A565-39F84448A9C1}"/>
            </a:ext>
          </a:extLst>
        </xdr:cNvPr>
        <xdr:cNvSpPr txBox="1">
          <a:spLocks noChangeArrowheads="1"/>
        </xdr:cNvSpPr>
      </xdr:nvSpPr>
      <xdr:spPr bwMode="auto">
        <a:xfrm>
          <a:off x="7282543" y="1836964"/>
          <a:ext cx="76200" cy="246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842" name="Text Box 2">
          <a:extLst>
            <a:ext uri="{FF2B5EF4-FFF2-40B4-BE49-F238E27FC236}">
              <a16:creationId xmlns:a16="http://schemas.microsoft.com/office/drawing/2014/main" id="{B483AB86-43F0-48A3-9E78-697A01811C94}"/>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87542</xdr:rowOff>
    </xdr:to>
    <xdr:sp macro="" textlink="">
      <xdr:nvSpPr>
        <xdr:cNvPr id="843" name="Text Box 2">
          <a:extLst>
            <a:ext uri="{FF2B5EF4-FFF2-40B4-BE49-F238E27FC236}">
              <a16:creationId xmlns:a16="http://schemas.microsoft.com/office/drawing/2014/main" id="{9E1D36FF-4FA9-4190-AEBD-F7A20ACB98B4}"/>
            </a:ext>
          </a:extLst>
        </xdr:cNvPr>
        <xdr:cNvSpPr txBox="1">
          <a:spLocks noChangeArrowheads="1"/>
        </xdr:cNvSpPr>
      </xdr:nvSpPr>
      <xdr:spPr bwMode="auto">
        <a:xfrm>
          <a:off x="7282543" y="1836964"/>
          <a:ext cx="76200" cy="246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844" name="Text Box 2">
          <a:extLst>
            <a:ext uri="{FF2B5EF4-FFF2-40B4-BE49-F238E27FC236}">
              <a16:creationId xmlns:a16="http://schemas.microsoft.com/office/drawing/2014/main" id="{40C61607-FB33-4DB6-B170-DF3B40E7B1CB}"/>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87542</xdr:rowOff>
    </xdr:to>
    <xdr:sp macro="" textlink="">
      <xdr:nvSpPr>
        <xdr:cNvPr id="845" name="Text Box 2">
          <a:extLst>
            <a:ext uri="{FF2B5EF4-FFF2-40B4-BE49-F238E27FC236}">
              <a16:creationId xmlns:a16="http://schemas.microsoft.com/office/drawing/2014/main" id="{68AE673F-B893-40FC-8625-762ED0163E53}"/>
            </a:ext>
          </a:extLst>
        </xdr:cNvPr>
        <xdr:cNvSpPr txBox="1">
          <a:spLocks noChangeArrowheads="1"/>
        </xdr:cNvSpPr>
      </xdr:nvSpPr>
      <xdr:spPr bwMode="auto">
        <a:xfrm>
          <a:off x="7282543" y="1836964"/>
          <a:ext cx="76200" cy="246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846" name="Text Box 2">
          <a:extLst>
            <a:ext uri="{FF2B5EF4-FFF2-40B4-BE49-F238E27FC236}">
              <a16:creationId xmlns:a16="http://schemas.microsoft.com/office/drawing/2014/main" id="{AE4E3486-8C8D-440B-A5A9-EC5F92B1F19E}"/>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847" name="Text Box 2">
          <a:extLst>
            <a:ext uri="{FF2B5EF4-FFF2-40B4-BE49-F238E27FC236}">
              <a16:creationId xmlns:a16="http://schemas.microsoft.com/office/drawing/2014/main" id="{6A6DD30E-545E-4E58-886E-5DF615FF213C}"/>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848" name="Text Box 2">
          <a:extLst>
            <a:ext uri="{FF2B5EF4-FFF2-40B4-BE49-F238E27FC236}">
              <a16:creationId xmlns:a16="http://schemas.microsoft.com/office/drawing/2014/main" id="{B6BD829B-CDFB-46F6-94C5-460C1D861405}"/>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97067</xdr:rowOff>
    </xdr:to>
    <xdr:sp macro="" textlink="">
      <xdr:nvSpPr>
        <xdr:cNvPr id="849" name="Text Box 2">
          <a:extLst>
            <a:ext uri="{FF2B5EF4-FFF2-40B4-BE49-F238E27FC236}">
              <a16:creationId xmlns:a16="http://schemas.microsoft.com/office/drawing/2014/main" id="{7FC46C88-E48B-4114-8E3D-ED531F674AA6}"/>
            </a:ext>
          </a:extLst>
        </xdr:cNvPr>
        <xdr:cNvSpPr txBox="1">
          <a:spLocks noChangeArrowheads="1"/>
        </xdr:cNvSpPr>
      </xdr:nvSpPr>
      <xdr:spPr bwMode="auto">
        <a:xfrm>
          <a:off x="7282543" y="1836964"/>
          <a:ext cx="76200" cy="2558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97067</xdr:rowOff>
    </xdr:to>
    <xdr:sp macro="" textlink="">
      <xdr:nvSpPr>
        <xdr:cNvPr id="850" name="Text Box 2">
          <a:extLst>
            <a:ext uri="{FF2B5EF4-FFF2-40B4-BE49-F238E27FC236}">
              <a16:creationId xmlns:a16="http://schemas.microsoft.com/office/drawing/2014/main" id="{791535F5-1B94-4D91-971A-D3852CA8FDBD}"/>
            </a:ext>
          </a:extLst>
        </xdr:cNvPr>
        <xdr:cNvSpPr txBox="1">
          <a:spLocks noChangeArrowheads="1"/>
        </xdr:cNvSpPr>
      </xdr:nvSpPr>
      <xdr:spPr bwMode="auto">
        <a:xfrm>
          <a:off x="7282543" y="1836964"/>
          <a:ext cx="76200" cy="2558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851" name="Text Box 2">
          <a:extLst>
            <a:ext uri="{FF2B5EF4-FFF2-40B4-BE49-F238E27FC236}">
              <a16:creationId xmlns:a16="http://schemas.microsoft.com/office/drawing/2014/main" id="{68DE1F04-D4F4-4B4D-A802-5E65BFA82D13}"/>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852" name="Text Box 2">
          <a:extLst>
            <a:ext uri="{FF2B5EF4-FFF2-40B4-BE49-F238E27FC236}">
              <a16:creationId xmlns:a16="http://schemas.microsoft.com/office/drawing/2014/main" id="{96EE6BE9-3BF1-42CA-93EE-8053558CB364}"/>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58967</xdr:rowOff>
    </xdr:to>
    <xdr:sp macro="" textlink="">
      <xdr:nvSpPr>
        <xdr:cNvPr id="853" name="Text Box 2">
          <a:extLst>
            <a:ext uri="{FF2B5EF4-FFF2-40B4-BE49-F238E27FC236}">
              <a16:creationId xmlns:a16="http://schemas.microsoft.com/office/drawing/2014/main" id="{C7BE4F78-B233-4496-968F-9D7D33899F51}"/>
            </a:ext>
          </a:extLst>
        </xdr:cNvPr>
        <xdr:cNvSpPr txBox="1">
          <a:spLocks noChangeArrowheads="1"/>
        </xdr:cNvSpPr>
      </xdr:nvSpPr>
      <xdr:spPr bwMode="auto">
        <a:xfrm>
          <a:off x="7282543" y="1836964"/>
          <a:ext cx="76200" cy="2177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854" name="Text Box 2">
          <a:extLst>
            <a:ext uri="{FF2B5EF4-FFF2-40B4-BE49-F238E27FC236}">
              <a16:creationId xmlns:a16="http://schemas.microsoft.com/office/drawing/2014/main" id="{7866F4D4-3B6D-4CE5-868F-D39A2F41D026}"/>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49442</xdr:rowOff>
    </xdr:to>
    <xdr:sp macro="" textlink="">
      <xdr:nvSpPr>
        <xdr:cNvPr id="855" name="Text Box 2">
          <a:extLst>
            <a:ext uri="{FF2B5EF4-FFF2-40B4-BE49-F238E27FC236}">
              <a16:creationId xmlns:a16="http://schemas.microsoft.com/office/drawing/2014/main" id="{7616F5F2-2050-4940-B2FB-40E5E2AA66A9}"/>
            </a:ext>
          </a:extLst>
        </xdr:cNvPr>
        <xdr:cNvSpPr txBox="1">
          <a:spLocks noChangeArrowheads="1"/>
        </xdr:cNvSpPr>
      </xdr:nvSpPr>
      <xdr:spPr bwMode="auto">
        <a:xfrm>
          <a:off x="7282543" y="1836964"/>
          <a:ext cx="76200" cy="208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856" name="Text Box 2">
          <a:extLst>
            <a:ext uri="{FF2B5EF4-FFF2-40B4-BE49-F238E27FC236}">
              <a16:creationId xmlns:a16="http://schemas.microsoft.com/office/drawing/2014/main" id="{C29E5136-A18C-4982-9883-C7996370F4CF}"/>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87543</xdr:rowOff>
    </xdr:to>
    <xdr:sp macro="" textlink="">
      <xdr:nvSpPr>
        <xdr:cNvPr id="857" name="Text Box 2">
          <a:extLst>
            <a:ext uri="{FF2B5EF4-FFF2-40B4-BE49-F238E27FC236}">
              <a16:creationId xmlns:a16="http://schemas.microsoft.com/office/drawing/2014/main" id="{3EA61596-C911-4B70-B99A-CD5773B87A77}"/>
            </a:ext>
          </a:extLst>
        </xdr:cNvPr>
        <xdr:cNvSpPr txBox="1">
          <a:spLocks noChangeArrowheads="1"/>
        </xdr:cNvSpPr>
      </xdr:nvSpPr>
      <xdr:spPr bwMode="auto">
        <a:xfrm>
          <a:off x="7282543" y="1836964"/>
          <a:ext cx="76200" cy="2462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858" name="Text Box 2">
          <a:extLst>
            <a:ext uri="{FF2B5EF4-FFF2-40B4-BE49-F238E27FC236}">
              <a16:creationId xmlns:a16="http://schemas.microsoft.com/office/drawing/2014/main" id="{4310953A-1618-496F-98C3-EC23CB49B0CB}"/>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87543</xdr:rowOff>
    </xdr:to>
    <xdr:sp macro="" textlink="">
      <xdr:nvSpPr>
        <xdr:cNvPr id="859" name="Text Box 2">
          <a:extLst>
            <a:ext uri="{FF2B5EF4-FFF2-40B4-BE49-F238E27FC236}">
              <a16:creationId xmlns:a16="http://schemas.microsoft.com/office/drawing/2014/main" id="{B370C40D-BEA6-4920-8DFA-5324587EACDF}"/>
            </a:ext>
          </a:extLst>
        </xdr:cNvPr>
        <xdr:cNvSpPr txBox="1">
          <a:spLocks noChangeArrowheads="1"/>
        </xdr:cNvSpPr>
      </xdr:nvSpPr>
      <xdr:spPr bwMode="auto">
        <a:xfrm>
          <a:off x="7282543" y="1836964"/>
          <a:ext cx="76200" cy="2462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860" name="Text Box 2">
          <a:extLst>
            <a:ext uri="{FF2B5EF4-FFF2-40B4-BE49-F238E27FC236}">
              <a16:creationId xmlns:a16="http://schemas.microsoft.com/office/drawing/2014/main" id="{F072702E-1265-41B6-ACD8-CB9A69B6AEE1}"/>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87543</xdr:rowOff>
    </xdr:to>
    <xdr:sp macro="" textlink="">
      <xdr:nvSpPr>
        <xdr:cNvPr id="861" name="Text Box 2">
          <a:extLst>
            <a:ext uri="{FF2B5EF4-FFF2-40B4-BE49-F238E27FC236}">
              <a16:creationId xmlns:a16="http://schemas.microsoft.com/office/drawing/2014/main" id="{9ECC6BA9-2C97-49C0-AB28-61B94F7CA2BC}"/>
            </a:ext>
          </a:extLst>
        </xdr:cNvPr>
        <xdr:cNvSpPr txBox="1">
          <a:spLocks noChangeArrowheads="1"/>
        </xdr:cNvSpPr>
      </xdr:nvSpPr>
      <xdr:spPr bwMode="auto">
        <a:xfrm>
          <a:off x="7282543" y="1836964"/>
          <a:ext cx="76200" cy="2462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862" name="Text Box 2">
          <a:extLst>
            <a:ext uri="{FF2B5EF4-FFF2-40B4-BE49-F238E27FC236}">
              <a16:creationId xmlns:a16="http://schemas.microsoft.com/office/drawing/2014/main" id="{8974E31D-2C55-403A-ADEC-571946E606B3}"/>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863" name="Text Box 2">
          <a:extLst>
            <a:ext uri="{FF2B5EF4-FFF2-40B4-BE49-F238E27FC236}">
              <a16:creationId xmlns:a16="http://schemas.microsoft.com/office/drawing/2014/main" id="{92395F26-6398-4761-BAA2-532863E0CD35}"/>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864" name="Text Box 2">
          <a:extLst>
            <a:ext uri="{FF2B5EF4-FFF2-40B4-BE49-F238E27FC236}">
              <a16:creationId xmlns:a16="http://schemas.microsoft.com/office/drawing/2014/main" id="{61E87104-4BE3-4083-9FBC-5B08D6329C7A}"/>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97068</xdr:rowOff>
    </xdr:to>
    <xdr:sp macro="" textlink="">
      <xdr:nvSpPr>
        <xdr:cNvPr id="865" name="Text Box 2">
          <a:extLst>
            <a:ext uri="{FF2B5EF4-FFF2-40B4-BE49-F238E27FC236}">
              <a16:creationId xmlns:a16="http://schemas.microsoft.com/office/drawing/2014/main" id="{7189C0A2-F4AD-4DB0-BE36-62C4CA0DEE98}"/>
            </a:ext>
          </a:extLst>
        </xdr:cNvPr>
        <xdr:cNvSpPr txBox="1">
          <a:spLocks noChangeArrowheads="1"/>
        </xdr:cNvSpPr>
      </xdr:nvSpPr>
      <xdr:spPr bwMode="auto">
        <a:xfrm>
          <a:off x="7282543" y="1836964"/>
          <a:ext cx="76200" cy="25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97068</xdr:rowOff>
    </xdr:to>
    <xdr:sp macro="" textlink="">
      <xdr:nvSpPr>
        <xdr:cNvPr id="866" name="Text Box 2">
          <a:extLst>
            <a:ext uri="{FF2B5EF4-FFF2-40B4-BE49-F238E27FC236}">
              <a16:creationId xmlns:a16="http://schemas.microsoft.com/office/drawing/2014/main" id="{F67D338C-E63E-45A7-98DE-0F0A41B47596}"/>
            </a:ext>
          </a:extLst>
        </xdr:cNvPr>
        <xdr:cNvSpPr txBox="1">
          <a:spLocks noChangeArrowheads="1"/>
        </xdr:cNvSpPr>
      </xdr:nvSpPr>
      <xdr:spPr bwMode="auto">
        <a:xfrm>
          <a:off x="7282543" y="1836964"/>
          <a:ext cx="76200" cy="25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867" name="Text Box 2">
          <a:extLst>
            <a:ext uri="{FF2B5EF4-FFF2-40B4-BE49-F238E27FC236}">
              <a16:creationId xmlns:a16="http://schemas.microsoft.com/office/drawing/2014/main" id="{7525BAD9-BC10-4804-9E49-D5E5515DE22B}"/>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868" name="Text Box 2">
          <a:extLst>
            <a:ext uri="{FF2B5EF4-FFF2-40B4-BE49-F238E27FC236}">
              <a16:creationId xmlns:a16="http://schemas.microsoft.com/office/drawing/2014/main" id="{959DEA84-40CB-4BD3-AD94-39A633217F84}"/>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58968</xdr:rowOff>
    </xdr:to>
    <xdr:sp macro="" textlink="">
      <xdr:nvSpPr>
        <xdr:cNvPr id="869" name="Text Box 2">
          <a:extLst>
            <a:ext uri="{FF2B5EF4-FFF2-40B4-BE49-F238E27FC236}">
              <a16:creationId xmlns:a16="http://schemas.microsoft.com/office/drawing/2014/main" id="{D4E78DC8-8AD9-4E9F-B015-470A1881FBCE}"/>
            </a:ext>
          </a:extLst>
        </xdr:cNvPr>
        <xdr:cNvSpPr txBox="1">
          <a:spLocks noChangeArrowheads="1"/>
        </xdr:cNvSpPr>
      </xdr:nvSpPr>
      <xdr:spPr bwMode="auto">
        <a:xfrm>
          <a:off x="7282543" y="1836964"/>
          <a:ext cx="76200" cy="217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870" name="Text Box 2">
          <a:extLst>
            <a:ext uri="{FF2B5EF4-FFF2-40B4-BE49-F238E27FC236}">
              <a16:creationId xmlns:a16="http://schemas.microsoft.com/office/drawing/2014/main" id="{4EE89E1D-FA30-4BF0-934C-7EDAC5E820E4}"/>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49443</xdr:rowOff>
    </xdr:to>
    <xdr:sp macro="" textlink="">
      <xdr:nvSpPr>
        <xdr:cNvPr id="871" name="Text Box 2">
          <a:extLst>
            <a:ext uri="{FF2B5EF4-FFF2-40B4-BE49-F238E27FC236}">
              <a16:creationId xmlns:a16="http://schemas.microsoft.com/office/drawing/2014/main" id="{A44F5DBF-2181-4E02-9CC4-DE136221871F}"/>
            </a:ext>
          </a:extLst>
        </xdr:cNvPr>
        <xdr:cNvSpPr txBox="1">
          <a:spLocks noChangeArrowheads="1"/>
        </xdr:cNvSpPr>
      </xdr:nvSpPr>
      <xdr:spPr bwMode="auto">
        <a:xfrm>
          <a:off x="7282543" y="1836964"/>
          <a:ext cx="76200" cy="2081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872" name="Text Box 2">
          <a:extLst>
            <a:ext uri="{FF2B5EF4-FFF2-40B4-BE49-F238E27FC236}">
              <a16:creationId xmlns:a16="http://schemas.microsoft.com/office/drawing/2014/main" id="{5CCCB200-98D2-40AB-8648-B407AF170ECF}"/>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873" name="Text Box 2">
          <a:extLst>
            <a:ext uri="{FF2B5EF4-FFF2-40B4-BE49-F238E27FC236}">
              <a16:creationId xmlns:a16="http://schemas.microsoft.com/office/drawing/2014/main" id="{E83335D7-7DC1-4D4B-86D5-CB8414844D61}"/>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874" name="Text Box 2">
          <a:extLst>
            <a:ext uri="{FF2B5EF4-FFF2-40B4-BE49-F238E27FC236}">
              <a16:creationId xmlns:a16="http://schemas.microsoft.com/office/drawing/2014/main" id="{ACAA5CBE-ACD9-403C-95A5-A2477DCB3864}"/>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875" name="Text Box 2">
          <a:extLst>
            <a:ext uri="{FF2B5EF4-FFF2-40B4-BE49-F238E27FC236}">
              <a16:creationId xmlns:a16="http://schemas.microsoft.com/office/drawing/2014/main" id="{D86B622E-4385-4FB6-8689-B3D99267F7D7}"/>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876" name="Text Box 2">
          <a:extLst>
            <a:ext uri="{FF2B5EF4-FFF2-40B4-BE49-F238E27FC236}">
              <a16:creationId xmlns:a16="http://schemas.microsoft.com/office/drawing/2014/main" id="{1FCAABCB-C42C-4689-A623-6B7E923E5E04}"/>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75174</xdr:rowOff>
    </xdr:to>
    <xdr:sp macro="" textlink="">
      <xdr:nvSpPr>
        <xdr:cNvPr id="877" name="Text Box 2">
          <a:extLst>
            <a:ext uri="{FF2B5EF4-FFF2-40B4-BE49-F238E27FC236}">
              <a16:creationId xmlns:a16="http://schemas.microsoft.com/office/drawing/2014/main" id="{F6D400CD-CC75-4F4A-B362-3F3FF28AA02E}"/>
            </a:ext>
          </a:extLst>
        </xdr:cNvPr>
        <xdr:cNvSpPr txBox="1">
          <a:spLocks noChangeArrowheads="1"/>
        </xdr:cNvSpPr>
      </xdr:nvSpPr>
      <xdr:spPr bwMode="auto">
        <a:xfrm>
          <a:off x="7282543" y="1836964"/>
          <a:ext cx="76200" cy="233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878" name="Text Box 2">
          <a:extLst>
            <a:ext uri="{FF2B5EF4-FFF2-40B4-BE49-F238E27FC236}">
              <a16:creationId xmlns:a16="http://schemas.microsoft.com/office/drawing/2014/main" id="{1B97E111-825F-4343-9C40-EF54344D9D37}"/>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879" name="Text Box 2">
          <a:extLst>
            <a:ext uri="{FF2B5EF4-FFF2-40B4-BE49-F238E27FC236}">
              <a16:creationId xmlns:a16="http://schemas.microsoft.com/office/drawing/2014/main" id="{CA5A51BD-4B3A-4FAF-9F4D-CC82120FEA81}"/>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880" name="Text Box 2">
          <a:extLst>
            <a:ext uri="{FF2B5EF4-FFF2-40B4-BE49-F238E27FC236}">
              <a16:creationId xmlns:a16="http://schemas.microsoft.com/office/drawing/2014/main" id="{B266F5D9-39AC-48C4-B096-EB664A9B7244}"/>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881" name="Text Box 2">
          <a:extLst>
            <a:ext uri="{FF2B5EF4-FFF2-40B4-BE49-F238E27FC236}">
              <a16:creationId xmlns:a16="http://schemas.microsoft.com/office/drawing/2014/main" id="{D1D27F80-4E42-4B4C-AD64-4E9A4FFE7177}"/>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84699</xdr:rowOff>
    </xdr:to>
    <xdr:sp macro="" textlink="">
      <xdr:nvSpPr>
        <xdr:cNvPr id="882" name="Text Box 2">
          <a:extLst>
            <a:ext uri="{FF2B5EF4-FFF2-40B4-BE49-F238E27FC236}">
              <a16:creationId xmlns:a16="http://schemas.microsoft.com/office/drawing/2014/main" id="{4A937CDE-7BDC-44C5-8318-F751A103626F}"/>
            </a:ext>
          </a:extLst>
        </xdr:cNvPr>
        <xdr:cNvSpPr txBox="1">
          <a:spLocks noChangeArrowheads="1"/>
        </xdr:cNvSpPr>
      </xdr:nvSpPr>
      <xdr:spPr bwMode="auto">
        <a:xfrm>
          <a:off x="7282543" y="1836964"/>
          <a:ext cx="76200" cy="243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883" name="Text Box 2">
          <a:extLst>
            <a:ext uri="{FF2B5EF4-FFF2-40B4-BE49-F238E27FC236}">
              <a16:creationId xmlns:a16="http://schemas.microsoft.com/office/drawing/2014/main" id="{C98A3DFB-CD55-43DE-AB60-1CE048C33228}"/>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884" name="Text Box 2">
          <a:extLst>
            <a:ext uri="{FF2B5EF4-FFF2-40B4-BE49-F238E27FC236}">
              <a16:creationId xmlns:a16="http://schemas.microsoft.com/office/drawing/2014/main" id="{885C327E-C266-4830-BAD4-FAC05FCBD0C0}"/>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46599</xdr:rowOff>
    </xdr:to>
    <xdr:sp macro="" textlink="">
      <xdr:nvSpPr>
        <xdr:cNvPr id="885" name="Text Box 2">
          <a:extLst>
            <a:ext uri="{FF2B5EF4-FFF2-40B4-BE49-F238E27FC236}">
              <a16:creationId xmlns:a16="http://schemas.microsoft.com/office/drawing/2014/main" id="{E5199C94-DF62-4A3D-BCCC-85A10806D055}"/>
            </a:ext>
          </a:extLst>
        </xdr:cNvPr>
        <xdr:cNvSpPr txBox="1">
          <a:spLocks noChangeArrowheads="1"/>
        </xdr:cNvSpPr>
      </xdr:nvSpPr>
      <xdr:spPr bwMode="auto">
        <a:xfrm>
          <a:off x="7282543" y="1836964"/>
          <a:ext cx="76200" cy="20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886" name="Text Box 2">
          <a:extLst>
            <a:ext uri="{FF2B5EF4-FFF2-40B4-BE49-F238E27FC236}">
              <a16:creationId xmlns:a16="http://schemas.microsoft.com/office/drawing/2014/main" id="{D3912F4E-E4D5-49B9-B790-A71FA88FEB63}"/>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37074</xdr:rowOff>
    </xdr:to>
    <xdr:sp macro="" textlink="">
      <xdr:nvSpPr>
        <xdr:cNvPr id="887" name="Text Box 2">
          <a:extLst>
            <a:ext uri="{FF2B5EF4-FFF2-40B4-BE49-F238E27FC236}">
              <a16:creationId xmlns:a16="http://schemas.microsoft.com/office/drawing/2014/main" id="{65FDF398-3E9F-455A-A963-7359BDA5D9E9}"/>
            </a:ext>
          </a:extLst>
        </xdr:cNvPr>
        <xdr:cNvSpPr txBox="1">
          <a:spLocks noChangeArrowheads="1"/>
        </xdr:cNvSpPr>
      </xdr:nvSpPr>
      <xdr:spPr bwMode="auto">
        <a:xfrm>
          <a:off x="7282543" y="1836964"/>
          <a:ext cx="76200" cy="19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888" name="Text Box 2">
          <a:extLst>
            <a:ext uri="{FF2B5EF4-FFF2-40B4-BE49-F238E27FC236}">
              <a16:creationId xmlns:a16="http://schemas.microsoft.com/office/drawing/2014/main" id="{E30AA9AB-4733-41BC-8C57-A0EB44C344BA}"/>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889" name="Text Box 2">
          <a:extLst>
            <a:ext uri="{FF2B5EF4-FFF2-40B4-BE49-F238E27FC236}">
              <a16:creationId xmlns:a16="http://schemas.microsoft.com/office/drawing/2014/main" id="{A10E1EDB-5ABE-4802-95B9-31731F8AD3C8}"/>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890" name="Text Box 2">
          <a:extLst>
            <a:ext uri="{FF2B5EF4-FFF2-40B4-BE49-F238E27FC236}">
              <a16:creationId xmlns:a16="http://schemas.microsoft.com/office/drawing/2014/main" id="{1396C068-5877-4D58-81E1-8AD80A16A364}"/>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891" name="Text Box 2">
          <a:extLst>
            <a:ext uri="{FF2B5EF4-FFF2-40B4-BE49-F238E27FC236}">
              <a16:creationId xmlns:a16="http://schemas.microsoft.com/office/drawing/2014/main" id="{20DF65A3-7D7E-40C4-BB02-A1C9C1D058F1}"/>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892" name="Text Box 2">
          <a:extLst>
            <a:ext uri="{FF2B5EF4-FFF2-40B4-BE49-F238E27FC236}">
              <a16:creationId xmlns:a16="http://schemas.microsoft.com/office/drawing/2014/main" id="{7B8AD28F-2A0E-4AA8-8941-135A81FE9849}"/>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80808</xdr:rowOff>
    </xdr:to>
    <xdr:sp macro="" textlink="">
      <xdr:nvSpPr>
        <xdr:cNvPr id="893" name="Text Box 2">
          <a:extLst>
            <a:ext uri="{FF2B5EF4-FFF2-40B4-BE49-F238E27FC236}">
              <a16:creationId xmlns:a16="http://schemas.microsoft.com/office/drawing/2014/main" id="{AFEB238F-8EA1-4309-A9B9-7D40DF9F26E6}"/>
            </a:ext>
          </a:extLst>
        </xdr:cNvPr>
        <xdr:cNvSpPr txBox="1">
          <a:spLocks noChangeArrowheads="1"/>
        </xdr:cNvSpPr>
      </xdr:nvSpPr>
      <xdr:spPr bwMode="auto">
        <a:xfrm>
          <a:off x="7282543" y="1836964"/>
          <a:ext cx="76200" cy="2395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894" name="Text Box 2">
          <a:extLst>
            <a:ext uri="{FF2B5EF4-FFF2-40B4-BE49-F238E27FC236}">
              <a16:creationId xmlns:a16="http://schemas.microsoft.com/office/drawing/2014/main" id="{F904BF61-C714-4D8E-85F0-220B2B6D9AF6}"/>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895" name="Text Box 2">
          <a:extLst>
            <a:ext uri="{FF2B5EF4-FFF2-40B4-BE49-F238E27FC236}">
              <a16:creationId xmlns:a16="http://schemas.microsoft.com/office/drawing/2014/main" id="{BAA497BE-06CF-43EE-BCE2-88F6426DCEE9}"/>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896" name="Text Box 2">
          <a:extLst>
            <a:ext uri="{FF2B5EF4-FFF2-40B4-BE49-F238E27FC236}">
              <a16:creationId xmlns:a16="http://schemas.microsoft.com/office/drawing/2014/main" id="{FAB3577F-23E5-497C-A92B-34D47F4E8F03}"/>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897" name="Text Box 2">
          <a:extLst>
            <a:ext uri="{FF2B5EF4-FFF2-40B4-BE49-F238E27FC236}">
              <a16:creationId xmlns:a16="http://schemas.microsoft.com/office/drawing/2014/main" id="{81406459-7DD9-4623-8688-AB35F8E36DFC}"/>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90333</xdr:rowOff>
    </xdr:to>
    <xdr:sp macro="" textlink="">
      <xdr:nvSpPr>
        <xdr:cNvPr id="898" name="Text Box 2">
          <a:extLst>
            <a:ext uri="{FF2B5EF4-FFF2-40B4-BE49-F238E27FC236}">
              <a16:creationId xmlns:a16="http://schemas.microsoft.com/office/drawing/2014/main" id="{DBC96C04-4B02-47A8-A2D4-9E0BA959898F}"/>
            </a:ext>
          </a:extLst>
        </xdr:cNvPr>
        <xdr:cNvSpPr txBox="1">
          <a:spLocks noChangeArrowheads="1"/>
        </xdr:cNvSpPr>
      </xdr:nvSpPr>
      <xdr:spPr bwMode="auto">
        <a:xfrm>
          <a:off x="7282543" y="1836964"/>
          <a:ext cx="76200" cy="249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899" name="Text Box 2">
          <a:extLst>
            <a:ext uri="{FF2B5EF4-FFF2-40B4-BE49-F238E27FC236}">
              <a16:creationId xmlns:a16="http://schemas.microsoft.com/office/drawing/2014/main" id="{ECAC6C15-0C85-42E5-8383-27C1EAA9AC92}"/>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900" name="Text Box 2">
          <a:extLst>
            <a:ext uri="{FF2B5EF4-FFF2-40B4-BE49-F238E27FC236}">
              <a16:creationId xmlns:a16="http://schemas.microsoft.com/office/drawing/2014/main" id="{C0BDB131-B2C7-4D6B-84AD-5E500B4D46A4}"/>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52233</xdr:rowOff>
    </xdr:to>
    <xdr:sp macro="" textlink="">
      <xdr:nvSpPr>
        <xdr:cNvPr id="901" name="Text Box 2">
          <a:extLst>
            <a:ext uri="{FF2B5EF4-FFF2-40B4-BE49-F238E27FC236}">
              <a16:creationId xmlns:a16="http://schemas.microsoft.com/office/drawing/2014/main" id="{ABF258DF-E30C-4B0A-9E2F-059D72D41596}"/>
            </a:ext>
          </a:extLst>
        </xdr:cNvPr>
        <xdr:cNvSpPr txBox="1">
          <a:spLocks noChangeArrowheads="1"/>
        </xdr:cNvSpPr>
      </xdr:nvSpPr>
      <xdr:spPr bwMode="auto">
        <a:xfrm>
          <a:off x="7282543" y="1836964"/>
          <a:ext cx="76200" cy="2109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902" name="Text Box 2">
          <a:extLst>
            <a:ext uri="{FF2B5EF4-FFF2-40B4-BE49-F238E27FC236}">
              <a16:creationId xmlns:a16="http://schemas.microsoft.com/office/drawing/2014/main" id="{E600E018-93FB-44E3-998C-C43C55284E74}"/>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xdr:row>
      <xdr:rowOff>0</xdr:rowOff>
    </xdr:from>
    <xdr:to>
      <xdr:col>11</xdr:col>
      <xdr:colOff>180975</xdr:colOff>
      <xdr:row>9</xdr:row>
      <xdr:rowOff>42708</xdr:rowOff>
    </xdr:to>
    <xdr:sp macro="" textlink="">
      <xdr:nvSpPr>
        <xdr:cNvPr id="903" name="Text Box 2">
          <a:extLst>
            <a:ext uri="{FF2B5EF4-FFF2-40B4-BE49-F238E27FC236}">
              <a16:creationId xmlns:a16="http://schemas.microsoft.com/office/drawing/2014/main" id="{92855D1D-06A2-479A-8573-E0BF539F6E7B}"/>
            </a:ext>
          </a:extLst>
        </xdr:cNvPr>
        <xdr:cNvSpPr txBox="1">
          <a:spLocks noChangeArrowheads="1"/>
        </xdr:cNvSpPr>
      </xdr:nvSpPr>
      <xdr:spPr bwMode="auto">
        <a:xfrm>
          <a:off x="7282543" y="1836964"/>
          <a:ext cx="76200" cy="201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88</xdr:row>
      <xdr:rowOff>0</xdr:rowOff>
    </xdr:from>
    <xdr:to>
      <xdr:col>11</xdr:col>
      <xdr:colOff>180975</xdr:colOff>
      <xdr:row>89</xdr:row>
      <xdr:rowOff>31248</xdr:rowOff>
    </xdr:to>
    <xdr:sp macro="" textlink="">
      <xdr:nvSpPr>
        <xdr:cNvPr id="904" name="Text Box 2">
          <a:extLst>
            <a:ext uri="{FF2B5EF4-FFF2-40B4-BE49-F238E27FC236}">
              <a16:creationId xmlns:a16="http://schemas.microsoft.com/office/drawing/2014/main" id="{F11844CE-7211-4E1B-952F-86A55F9221D6}"/>
            </a:ext>
          </a:extLst>
        </xdr:cNvPr>
        <xdr:cNvSpPr txBox="1">
          <a:spLocks noChangeArrowheads="1"/>
        </xdr:cNvSpPr>
      </xdr:nvSpPr>
      <xdr:spPr bwMode="auto">
        <a:xfrm>
          <a:off x="7305675" y="40328850"/>
          <a:ext cx="76200" cy="1931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91</xdr:row>
      <xdr:rowOff>0</xdr:rowOff>
    </xdr:from>
    <xdr:to>
      <xdr:col>11</xdr:col>
      <xdr:colOff>180975</xdr:colOff>
      <xdr:row>92</xdr:row>
      <xdr:rowOff>31237</xdr:rowOff>
    </xdr:to>
    <xdr:sp macro="" textlink="">
      <xdr:nvSpPr>
        <xdr:cNvPr id="905" name="Text Box 2">
          <a:extLst>
            <a:ext uri="{FF2B5EF4-FFF2-40B4-BE49-F238E27FC236}">
              <a16:creationId xmlns:a16="http://schemas.microsoft.com/office/drawing/2014/main" id="{42F6EA47-5005-4BF9-93DF-4B9E2B600B38}"/>
            </a:ext>
          </a:extLst>
        </xdr:cNvPr>
        <xdr:cNvSpPr txBox="1">
          <a:spLocks noChangeArrowheads="1"/>
        </xdr:cNvSpPr>
      </xdr:nvSpPr>
      <xdr:spPr bwMode="auto">
        <a:xfrm>
          <a:off x="7305675" y="40833675"/>
          <a:ext cx="76200" cy="193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91</xdr:row>
      <xdr:rowOff>0</xdr:rowOff>
    </xdr:from>
    <xdr:to>
      <xdr:col>11</xdr:col>
      <xdr:colOff>180975</xdr:colOff>
      <xdr:row>92</xdr:row>
      <xdr:rowOff>31237</xdr:rowOff>
    </xdr:to>
    <xdr:sp macro="" textlink="">
      <xdr:nvSpPr>
        <xdr:cNvPr id="906" name="Text Box 2">
          <a:extLst>
            <a:ext uri="{FF2B5EF4-FFF2-40B4-BE49-F238E27FC236}">
              <a16:creationId xmlns:a16="http://schemas.microsoft.com/office/drawing/2014/main" id="{3418FC08-9B34-41FD-AC4B-FEE4707F18BB}"/>
            </a:ext>
          </a:extLst>
        </xdr:cNvPr>
        <xdr:cNvSpPr txBox="1">
          <a:spLocks noChangeArrowheads="1"/>
        </xdr:cNvSpPr>
      </xdr:nvSpPr>
      <xdr:spPr bwMode="auto">
        <a:xfrm>
          <a:off x="7305675" y="40833675"/>
          <a:ext cx="76200" cy="193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91</xdr:row>
      <xdr:rowOff>0</xdr:rowOff>
    </xdr:from>
    <xdr:to>
      <xdr:col>11</xdr:col>
      <xdr:colOff>180975</xdr:colOff>
      <xdr:row>92</xdr:row>
      <xdr:rowOff>31237</xdr:rowOff>
    </xdr:to>
    <xdr:sp macro="" textlink="">
      <xdr:nvSpPr>
        <xdr:cNvPr id="907" name="Text Box 2">
          <a:extLst>
            <a:ext uri="{FF2B5EF4-FFF2-40B4-BE49-F238E27FC236}">
              <a16:creationId xmlns:a16="http://schemas.microsoft.com/office/drawing/2014/main" id="{16DE8A0F-6CA2-410B-BBB6-8395DA595708}"/>
            </a:ext>
          </a:extLst>
        </xdr:cNvPr>
        <xdr:cNvSpPr txBox="1">
          <a:spLocks noChangeArrowheads="1"/>
        </xdr:cNvSpPr>
      </xdr:nvSpPr>
      <xdr:spPr bwMode="auto">
        <a:xfrm>
          <a:off x="7305675" y="40833675"/>
          <a:ext cx="76200" cy="193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91</xdr:row>
      <xdr:rowOff>0</xdr:rowOff>
    </xdr:from>
    <xdr:to>
      <xdr:col>11</xdr:col>
      <xdr:colOff>180975</xdr:colOff>
      <xdr:row>92</xdr:row>
      <xdr:rowOff>31237</xdr:rowOff>
    </xdr:to>
    <xdr:sp macro="" textlink="">
      <xdr:nvSpPr>
        <xdr:cNvPr id="908" name="Text Box 2">
          <a:extLst>
            <a:ext uri="{FF2B5EF4-FFF2-40B4-BE49-F238E27FC236}">
              <a16:creationId xmlns:a16="http://schemas.microsoft.com/office/drawing/2014/main" id="{3BEFE045-A080-4ED6-9832-1B54F8328ADA}"/>
            </a:ext>
          </a:extLst>
        </xdr:cNvPr>
        <xdr:cNvSpPr txBox="1">
          <a:spLocks noChangeArrowheads="1"/>
        </xdr:cNvSpPr>
      </xdr:nvSpPr>
      <xdr:spPr bwMode="auto">
        <a:xfrm>
          <a:off x="7305675" y="40833675"/>
          <a:ext cx="76200" cy="193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91</xdr:row>
      <xdr:rowOff>0</xdr:rowOff>
    </xdr:from>
    <xdr:to>
      <xdr:col>11</xdr:col>
      <xdr:colOff>180975</xdr:colOff>
      <xdr:row>92</xdr:row>
      <xdr:rowOff>31237</xdr:rowOff>
    </xdr:to>
    <xdr:sp macro="" textlink="">
      <xdr:nvSpPr>
        <xdr:cNvPr id="909" name="Text Box 2">
          <a:extLst>
            <a:ext uri="{FF2B5EF4-FFF2-40B4-BE49-F238E27FC236}">
              <a16:creationId xmlns:a16="http://schemas.microsoft.com/office/drawing/2014/main" id="{3A6B776F-3320-4516-8B48-5A04A0A67CE1}"/>
            </a:ext>
          </a:extLst>
        </xdr:cNvPr>
        <xdr:cNvSpPr txBox="1">
          <a:spLocks noChangeArrowheads="1"/>
        </xdr:cNvSpPr>
      </xdr:nvSpPr>
      <xdr:spPr bwMode="auto">
        <a:xfrm>
          <a:off x="7305675" y="40833675"/>
          <a:ext cx="76200" cy="193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91</xdr:row>
      <xdr:rowOff>0</xdr:rowOff>
    </xdr:from>
    <xdr:to>
      <xdr:col>11</xdr:col>
      <xdr:colOff>180975</xdr:colOff>
      <xdr:row>92</xdr:row>
      <xdr:rowOff>31237</xdr:rowOff>
    </xdr:to>
    <xdr:sp macro="" textlink="">
      <xdr:nvSpPr>
        <xdr:cNvPr id="910" name="Text Box 2">
          <a:extLst>
            <a:ext uri="{FF2B5EF4-FFF2-40B4-BE49-F238E27FC236}">
              <a16:creationId xmlns:a16="http://schemas.microsoft.com/office/drawing/2014/main" id="{91B8BEFF-6223-4958-9F95-A0189E9B58A3}"/>
            </a:ext>
          </a:extLst>
        </xdr:cNvPr>
        <xdr:cNvSpPr txBox="1">
          <a:spLocks noChangeArrowheads="1"/>
        </xdr:cNvSpPr>
      </xdr:nvSpPr>
      <xdr:spPr bwMode="auto">
        <a:xfrm>
          <a:off x="7305675" y="40833675"/>
          <a:ext cx="76200" cy="193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91</xdr:row>
      <xdr:rowOff>0</xdr:rowOff>
    </xdr:from>
    <xdr:to>
      <xdr:col>11</xdr:col>
      <xdr:colOff>180975</xdr:colOff>
      <xdr:row>92</xdr:row>
      <xdr:rowOff>31237</xdr:rowOff>
    </xdr:to>
    <xdr:sp macro="" textlink="">
      <xdr:nvSpPr>
        <xdr:cNvPr id="911" name="Text Box 2">
          <a:extLst>
            <a:ext uri="{FF2B5EF4-FFF2-40B4-BE49-F238E27FC236}">
              <a16:creationId xmlns:a16="http://schemas.microsoft.com/office/drawing/2014/main" id="{FBC9E8BC-AF18-4A6F-ACD5-2AEC2B752479}"/>
            </a:ext>
          </a:extLst>
        </xdr:cNvPr>
        <xdr:cNvSpPr txBox="1">
          <a:spLocks noChangeArrowheads="1"/>
        </xdr:cNvSpPr>
      </xdr:nvSpPr>
      <xdr:spPr bwMode="auto">
        <a:xfrm>
          <a:off x="7305675" y="40833675"/>
          <a:ext cx="76200" cy="193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91</xdr:row>
      <xdr:rowOff>0</xdr:rowOff>
    </xdr:from>
    <xdr:to>
      <xdr:col>11</xdr:col>
      <xdr:colOff>180975</xdr:colOff>
      <xdr:row>92</xdr:row>
      <xdr:rowOff>31237</xdr:rowOff>
    </xdr:to>
    <xdr:sp macro="" textlink="">
      <xdr:nvSpPr>
        <xdr:cNvPr id="912" name="Text Box 2">
          <a:extLst>
            <a:ext uri="{FF2B5EF4-FFF2-40B4-BE49-F238E27FC236}">
              <a16:creationId xmlns:a16="http://schemas.microsoft.com/office/drawing/2014/main" id="{3AFA1DDD-AFFA-43F1-94E2-E3E02DE2FB7D}"/>
            </a:ext>
          </a:extLst>
        </xdr:cNvPr>
        <xdr:cNvSpPr txBox="1">
          <a:spLocks noChangeArrowheads="1"/>
        </xdr:cNvSpPr>
      </xdr:nvSpPr>
      <xdr:spPr bwMode="auto">
        <a:xfrm>
          <a:off x="7305675" y="40833675"/>
          <a:ext cx="76200" cy="193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91</xdr:row>
      <xdr:rowOff>0</xdr:rowOff>
    </xdr:from>
    <xdr:to>
      <xdr:col>11</xdr:col>
      <xdr:colOff>180975</xdr:colOff>
      <xdr:row>92</xdr:row>
      <xdr:rowOff>31237</xdr:rowOff>
    </xdr:to>
    <xdr:sp macro="" textlink="">
      <xdr:nvSpPr>
        <xdr:cNvPr id="913" name="Text Box 2">
          <a:extLst>
            <a:ext uri="{FF2B5EF4-FFF2-40B4-BE49-F238E27FC236}">
              <a16:creationId xmlns:a16="http://schemas.microsoft.com/office/drawing/2014/main" id="{F6F9D65A-CFC6-4EDD-87EE-0B285E7B3797}"/>
            </a:ext>
          </a:extLst>
        </xdr:cNvPr>
        <xdr:cNvSpPr txBox="1">
          <a:spLocks noChangeArrowheads="1"/>
        </xdr:cNvSpPr>
      </xdr:nvSpPr>
      <xdr:spPr bwMode="auto">
        <a:xfrm>
          <a:off x="7305675" y="40833675"/>
          <a:ext cx="76200" cy="193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914" name="Text Box 2">
          <a:extLst>
            <a:ext uri="{FF2B5EF4-FFF2-40B4-BE49-F238E27FC236}">
              <a16:creationId xmlns:a16="http://schemas.microsoft.com/office/drawing/2014/main" id="{52FE58AC-BCDA-4689-9F1E-282405DA3C10}"/>
            </a:ext>
          </a:extLst>
        </xdr:cNvPr>
        <xdr:cNvSpPr txBox="1">
          <a:spLocks noChangeArrowheads="1"/>
        </xdr:cNvSpPr>
      </xdr:nvSpPr>
      <xdr:spPr bwMode="auto">
        <a:xfrm>
          <a:off x="73056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63835</xdr:rowOff>
    </xdr:to>
    <xdr:sp macro="" textlink="">
      <xdr:nvSpPr>
        <xdr:cNvPr id="915" name="Text Box 2">
          <a:extLst>
            <a:ext uri="{FF2B5EF4-FFF2-40B4-BE49-F238E27FC236}">
              <a16:creationId xmlns:a16="http://schemas.microsoft.com/office/drawing/2014/main" id="{17A89E57-B83E-4A94-B9C7-30C84A93F4A5}"/>
            </a:ext>
          </a:extLst>
        </xdr:cNvPr>
        <xdr:cNvSpPr txBox="1">
          <a:spLocks noChangeArrowheads="1"/>
        </xdr:cNvSpPr>
      </xdr:nvSpPr>
      <xdr:spPr bwMode="auto">
        <a:xfrm>
          <a:off x="73056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916" name="Text Box 2">
          <a:extLst>
            <a:ext uri="{FF2B5EF4-FFF2-40B4-BE49-F238E27FC236}">
              <a16:creationId xmlns:a16="http://schemas.microsoft.com/office/drawing/2014/main" id="{8567C91C-F9B2-4C31-BBFB-11AC09D12411}"/>
            </a:ext>
          </a:extLst>
        </xdr:cNvPr>
        <xdr:cNvSpPr txBox="1">
          <a:spLocks noChangeArrowheads="1"/>
        </xdr:cNvSpPr>
      </xdr:nvSpPr>
      <xdr:spPr bwMode="auto">
        <a:xfrm>
          <a:off x="73056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63835</xdr:rowOff>
    </xdr:to>
    <xdr:sp macro="" textlink="">
      <xdr:nvSpPr>
        <xdr:cNvPr id="917" name="Text Box 2">
          <a:extLst>
            <a:ext uri="{FF2B5EF4-FFF2-40B4-BE49-F238E27FC236}">
              <a16:creationId xmlns:a16="http://schemas.microsoft.com/office/drawing/2014/main" id="{E370F34B-9BEA-46AF-AAAB-2D550279AE28}"/>
            </a:ext>
          </a:extLst>
        </xdr:cNvPr>
        <xdr:cNvSpPr txBox="1">
          <a:spLocks noChangeArrowheads="1"/>
        </xdr:cNvSpPr>
      </xdr:nvSpPr>
      <xdr:spPr bwMode="auto">
        <a:xfrm>
          <a:off x="73056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918" name="Text Box 2">
          <a:extLst>
            <a:ext uri="{FF2B5EF4-FFF2-40B4-BE49-F238E27FC236}">
              <a16:creationId xmlns:a16="http://schemas.microsoft.com/office/drawing/2014/main" id="{E65E247D-DBCB-4C22-B640-79293E5E7EE2}"/>
            </a:ext>
          </a:extLst>
        </xdr:cNvPr>
        <xdr:cNvSpPr txBox="1">
          <a:spLocks noChangeArrowheads="1"/>
        </xdr:cNvSpPr>
      </xdr:nvSpPr>
      <xdr:spPr bwMode="auto">
        <a:xfrm>
          <a:off x="73056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63835</xdr:rowOff>
    </xdr:to>
    <xdr:sp macro="" textlink="">
      <xdr:nvSpPr>
        <xdr:cNvPr id="919" name="Text Box 2">
          <a:extLst>
            <a:ext uri="{FF2B5EF4-FFF2-40B4-BE49-F238E27FC236}">
              <a16:creationId xmlns:a16="http://schemas.microsoft.com/office/drawing/2014/main" id="{93A07056-827B-4480-9B70-4E495231AD09}"/>
            </a:ext>
          </a:extLst>
        </xdr:cNvPr>
        <xdr:cNvSpPr txBox="1">
          <a:spLocks noChangeArrowheads="1"/>
        </xdr:cNvSpPr>
      </xdr:nvSpPr>
      <xdr:spPr bwMode="auto">
        <a:xfrm>
          <a:off x="73056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35260</xdr:rowOff>
    </xdr:to>
    <xdr:sp macro="" textlink="">
      <xdr:nvSpPr>
        <xdr:cNvPr id="920" name="Text Box 2">
          <a:extLst>
            <a:ext uri="{FF2B5EF4-FFF2-40B4-BE49-F238E27FC236}">
              <a16:creationId xmlns:a16="http://schemas.microsoft.com/office/drawing/2014/main" id="{98B844FE-90BC-41CE-AEF6-663C6F1CB5DC}"/>
            </a:ext>
          </a:extLst>
        </xdr:cNvPr>
        <xdr:cNvSpPr txBox="1">
          <a:spLocks noChangeArrowheads="1"/>
        </xdr:cNvSpPr>
      </xdr:nvSpPr>
      <xdr:spPr bwMode="auto">
        <a:xfrm>
          <a:off x="73056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35260</xdr:rowOff>
    </xdr:to>
    <xdr:sp macro="" textlink="">
      <xdr:nvSpPr>
        <xdr:cNvPr id="921" name="Text Box 2">
          <a:extLst>
            <a:ext uri="{FF2B5EF4-FFF2-40B4-BE49-F238E27FC236}">
              <a16:creationId xmlns:a16="http://schemas.microsoft.com/office/drawing/2014/main" id="{42A830C0-5A28-4A0E-8356-781D773F2805}"/>
            </a:ext>
          </a:extLst>
        </xdr:cNvPr>
        <xdr:cNvSpPr txBox="1">
          <a:spLocks noChangeArrowheads="1"/>
        </xdr:cNvSpPr>
      </xdr:nvSpPr>
      <xdr:spPr bwMode="auto">
        <a:xfrm>
          <a:off x="73056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35260</xdr:rowOff>
    </xdr:to>
    <xdr:sp macro="" textlink="">
      <xdr:nvSpPr>
        <xdr:cNvPr id="922" name="Text Box 2">
          <a:extLst>
            <a:ext uri="{FF2B5EF4-FFF2-40B4-BE49-F238E27FC236}">
              <a16:creationId xmlns:a16="http://schemas.microsoft.com/office/drawing/2014/main" id="{0BDDB4D0-D934-41BD-94AE-659BAE4DB38E}"/>
            </a:ext>
          </a:extLst>
        </xdr:cNvPr>
        <xdr:cNvSpPr txBox="1">
          <a:spLocks noChangeArrowheads="1"/>
        </xdr:cNvSpPr>
      </xdr:nvSpPr>
      <xdr:spPr bwMode="auto">
        <a:xfrm>
          <a:off x="73056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73360</xdr:rowOff>
    </xdr:to>
    <xdr:sp macro="" textlink="">
      <xdr:nvSpPr>
        <xdr:cNvPr id="923" name="Text Box 2">
          <a:extLst>
            <a:ext uri="{FF2B5EF4-FFF2-40B4-BE49-F238E27FC236}">
              <a16:creationId xmlns:a16="http://schemas.microsoft.com/office/drawing/2014/main" id="{0388F4AB-5CF0-4BD6-8234-A50293DEDA91}"/>
            </a:ext>
          </a:extLst>
        </xdr:cNvPr>
        <xdr:cNvSpPr txBox="1">
          <a:spLocks noChangeArrowheads="1"/>
        </xdr:cNvSpPr>
      </xdr:nvSpPr>
      <xdr:spPr bwMode="auto">
        <a:xfrm>
          <a:off x="730567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73360</xdr:rowOff>
    </xdr:to>
    <xdr:sp macro="" textlink="">
      <xdr:nvSpPr>
        <xdr:cNvPr id="924" name="Text Box 2">
          <a:extLst>
            <a:ext uri="{FF2B5EF4-FFF2-40B4-BE49-F238E27FC236}">
              <a16:creationId xmlns:a16="http://schemas.microsoft.com/office/drawing/2014/main" id="{D2242B43-0C72-44DB-805A-3590F1B51A15}"/>
            </a:ext>
          </a:extLst>
        </xdr:cNvPr>
        <xdr:cNvSpPr txBox="1">
          <a:spLocks noChangeArrowheads="1"/>
        </xdr:cNvSpPr>
      </xdr:nvSpPr>
      <xdr:spPr bwMode="auto">
        <a:xfrm>
          <a:off x="730567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35260</xdr:rowOff>
    </xdr:to>
    <xdr:sp macro="" textlink="">
      <xdr:nvSpPr>
        <xdr:cNvPr id="925" name="Text Box 2">
          <a:extLst>
            <a:ext uri="{FF2B5EF4-FFF2-40B4-BE49-F238E27FC236}">
              <a16:creationId xmlns:a16="http://schemas.microsoft.com/office/drawing/2014/main" id="{543F5DB7-3D39-4EE2-B3CF-E122BF8A2E6E}"/>
            </a:ext>
          </a:extLst>
        </xdr:cNvPr>
        <xdr:cNvSpPr txBox="1">
          <a:spLocks noChangeArrowheads="1"/>
        </xdr:cNvSpPr>
      </xdr:nvSpPr>
      <xdr:spPr bwMode="auto">
        <a:xfrm>
          <a:off x="73056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35260</xdr:rowOff>
    </xdr:to>
    <xdr:sp macro="" textlink="">
      <xdr:nvSpPr>
        <xdr:cNvPr id="926" name="Text Box 2">
          <a:extLst>
            <a:ext uri="{FF2B5EF4-FFF2-40B4-BE49-F238E27FC236}">
              <a16:creationId xmlns:a16="http://schemas.microsoft.com/office/drawing/2014/main" id="{1A68ACCE-42A4-442C-94C6-99AE4128FAE6}"/>
            </a:ext>
          </a:extLst>
        </xdr:cNvPr>
        <xdr:cNvSpPr txBox="1">
          <a:spLocks noChangeArrowheads="1"/>
        </xdr:cNvSpPr>
      </xdr:nvSpPr>
      <xdr:spPr bwMode="auto">
        <a:xfrm>
          <a:off x="73056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35260</xdr:rowOff>
    </xdr:to>
    <xdr:sp macro="" textlink="">
      <xdr:nvSpPr>
        <xdr:cNvPr id="927" name="Text Box 2">
          <a:extLst>
            <a:ext uri="{FF2B5EF4-FFF2-40B4-BE49-F238E27FC236}">
              <a16:creationId xmlns:a16="http://schemas.microsoft.com/office/drawing/2014/main" id="{1424E7AC-1A30-4748-9F88-A256399B9166}"/>
            </a:ext>
          </a:extLst>
        </xdr:cNvPr>
        <xdr:cNvSpPr txBox="1">
          <a:spLocks noChangeArrowheads="1"/>
        </xdr:cNvSpPr>
      </xdr:nvSpPr>
      <xdr:spPr bwMode="auto">
        <a:xfrm>
          <a:off x="73056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928" name="Text Box 2">
          <a:extLst>
            <a:ext uri="{FF2B5EF4-FFF2-40B4-BE49-F238E27FC236}">
              <a16:creationId xmlns:a16="http://schemas.microsoft.com/office/drawing/2014/main" id="{BA4B4B46-1B62-4BDC-A0E8-77C95C49AB05}"/>
            </a:ext>
          </a:extLst>
        </xdr:cNvPr>
        <xdr:cNvSpPr txBox="1">
          <a:spLocks noChangeArrowheads="1"/>
        </xdr:cNvSpPr>
      </xdr:nvSpPr>
      <xdr:spPr bwMode="auto">
        <a:xfrm>
          <a:off x="73056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25735</xdr:rowOff>
    </xdr:to>
    <xdr:sp macro="" textlink="">
      <xdr:nvSpPr>
        <xdr:cNvPr id="929" name="Text Box 2">
          <a:extLst>
            <a:ext uri="{FF2B5EF4-FFF2-40B4-BE49-F238E27FC236}">
              <a16:creationId xmlns:a16="http://schemas.microsoft.com/office/drawing/2014/main" id="{55F14194-D6E3-4EB2-889D-C8FA2D32AB2D}"/>
            </a:ext>
          </a:extLst>
        </xdr:cNvPr>
        <xdr:cNvSpPr txBox="1">
          <a:spLocks noChangeArrowheads="1"/>
        </xdr:cNvSpPr>
      </xdr:nvSpPr>
      <xdr:spPr bwMode="auto">
        <a:xfrm>
          <a:off x="73056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930" name="Text Box 2">
          <a:extLst>
            <a:ext uri="{FF2B5EF4-FFF2-40B4-BE49-F238E27FC236}">
              <a16:creationId xmlns:a16="http://schemas.microsoft.com/office/drawing/2014/main" id="{2A3C648E-3197-4613-81FF-BEAC1C3F3666}"/>
            </a:ext>
          </a:extLst>
        </xdr:cNvPr>
        <xdr:cNvSpPr txBox="1">
          <a:spLocks noChangeArrowheads="1"/>
        </xdr:cNvSpPr>
      </xdr:nvSpPr>
      <xdr:spPr bwMode="auto">
        <a:xfrm>
          <a:off x="73056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69469</xdr:rowOff>
    </xdr:to>
    <xdr:sp macro="" textlink="">
      <xdr:nvSpPr>
        <xdr:cNvPr id="931" name="Text Box 2">
          <a:extLst>
            <a:ext uri="{FF2B5EF4-FFF2-40B4-BE49-F238E27FC236}">
              <a16:creationId xmlns:a16="http://schemas.microsoft.com/office/drawing/2014/main" id="{AD63C9AB-54F6-4082-96E2-9B97657EEED0}"/>
            </a:ext>
          </a:extLst>
        </xdr:cNvPr>
        <xdr:cNvSpPr txBox="1">
          <a:spLocks noChangeArrowheads="1"/>
        </xdr:cNvSpPr>
      </xdr:nvSpPr>
      <xdr:spPr bwMode="auto">
        <a:xfrm>
          <a:off x="73056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932" name="Text Box 2">
          <a:extLst>
            <a:ext uri="{FF2B5EF4-FFF2-40B4-BE49-F238E27FC236}">
              <a16:creationId xmlns:a16="http://schemas.microsoft.com/office/drawing/2014/main" id="{1518D9F3-C8B9-4D47-B5AA-C2FC49321114}"/>
            </a:ext>
          </a:extLst>
        </xdr:cNvPr>
        <xdr:cNvSpPr txBox="1">
          <a:spLocks noChangeArrowheads="1"/>
        </xdr:cNvSpPr>
      </xdr:nvSpPr>
      <xdr:spPr bwMode="auto">
        <a:xfrm>
          <a:off x="73056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69469</xdr:rowOff>
    </xdr:to>
    <xdr:sp macro="" textlink="">
      <xdr:nvSpPr>
        <xdr:cNvPr id="933" name="Text Box 2">
          <a:extLst>
            <a:ext uri="{FF2B5EF4-FFF2-40B4-BE49-F238E27FC236}">
              <a16:creationId xmlns:a16="http://schemas.microsoft.com/office/drawing/2014/main" id="{23D1D8CB-610B-487B-80A3-678D28F26854}"/>
            </a:ext>
          </a:extLst>
        </xdr:cNvPr>
        <xdr:cNvSpPr txBox="1">
          <a:spLocks noChangeArrowheads="1"/>
        </xdr:cNvSpPr>
      </xdr:nvSpPr>
      <xdr:spPr bwMode="auto">
        <a:xfrm>
          <a:off x="73056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934" name="Text Box 2">
          <a:extLst>
            <a:ext uri="{FF2B5EF4-FFF2-40B4-BE49-F238E27FC236}">
              <a16:creationId xmlns:a16="http://schemas.microsoft.com/office/drawing/2014/main" id="{CAA5FABF-43CD-496E-9D0F-1ED846466BEB}"/>
            </a:ext>
          </a:extLst>
        </xdr:cNvPr>
        <xdr:cNvSpPr txBox="1">
          <a:spLocks noChangeArrowheads="1"/>
        </xdr:cNvSpPr>
      </xdr:nvSpPr>
      <xdr:spPr bwMode="auto">
        <a:xfrm>
          <a:off x="73056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69469</xdr:rowOff>
    </xdr:to>
    <xdr:sp macro="" textlink="">
      <xdr:nvSpPr>
        <xdr:cNvPr id="935" name="Text Box 2">
          <a:extLst>
            <a:ext uri="{FF2B5EF4-FFF2-40B4-BE49-F238E27FC236}">
              <a16:creationId xmlns:a16="http://schemas.microsoft.com/office/drawing/2014/main" id="{6E6030E5-D98E-41E6-9D09-38629F8EBF31}"/>
            </a:ext>
          </a:extLst>
        </xdr:cNvPr>
        <xdr:cNvSpPr txBox="1">
          <a:spLocks noChangeArrowheads="1"/>
        </xdr:cNvSpPr>
      </xdr:nvSpPr>
      <xdr:spPr bwMode="auto">
        <a:xfrm>
          <a:off x="73056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40894</xdr:rowOff>
    </xdr:to>
    <xdr:sp macro="" textlink="">
      <xdr:nvSpPr>
        <xdr:cNvPr id="936" name="Text Box 2">
          <a:extLst>
            <a:ext uri="{FF2B5EF4-FFF2-40B4-BE49-F238E27FC236}">
              <a16:creationId xmlns:a16="http://schemas.microsoft.com/office/drawing/2014/main" id="{0891E329-F380-4E3F-BA5D-D68753A4AEF6}"/>
            </a:ext>
          </a:extLst>
        </xdr:cNvPr>
        <xdr:cNvSpPr txBox="1">
          <a:spLocks noChangeArrowheads="1"/>
        </xdr:cNvSpPr>
      </xdr:nvSpPr>
      <xdr:spPr bwMode="auto">
        <a:xfrm>
          <a:off x="73056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40894</xdr:rowOff>
    </xdr:to>
    <xdr:sp macro="" textlink="">
      <xdr:nvSpPr>
        <xdr:cNvPr id="937" name="Text Box 2">
          <a:extLst>
            <a:ext uri="{FF2B5EF4-FFF2-40B4-BE49-F238E27FC236}">
              <a16:creationId xmlns:a16="http://schemas.microsoft.com/office/drawing/2014/main" id="{D4EC7191-FB90-454F-9172-6C66AF5E09D5}"/>
            </a:ext>
          </a:extLst>
        </xdr:cNvPr>
        <xdr:cNvSpPr txBox="1">
          <a:spLocks noChangeArrowheads="1"/>
        </xdr:cNvSpPr>
      </xdr:nvSpPr>
      <xdr:spPr bwMode="auto">
        <a:xfrm>
          <a:off x="73056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40894</xdr:rowOff>
    </xdr:to>
    <xdr:sp macro="" textlink="">
      <xdr:nvSpPr>
        <xdr:cNvPr id="938" name="Text Box 2">
          <a:extLst>
            <a:ext uri="{FF2B5EF4-FFF2-40B4-BE49-F238E27FC236}">
              <a16:creationId xmlns:a16="http://schemas.microsoft.com/office/drawing/2014/main" id="{ACA89946-D4C5-4BA5-8443-8743878A7A4B}"/>
            </a:ext>
          </a:extLst>
        </xdr:cNvPr>
        <xdr:cNvSpPr txBox="1">
          <a:spLocks noChangeArrowheads="1"/>
        </xdr:cNvSpPr>
      </xdr:nvSpPr>
      <xdr:spPr bwMode="auto">
        <a:xfrm>
          <a:off x="73056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78994</xdr:rowOff>
    </xdr:to>
    <xdr:sp macro="" textlink="">
      <xdr:nvSpPr>
        <xdr:cNvPr id="939" name="Text Box 2">
          <a:extLst>
            <a:ext uri="{FF2B5EF4-FFF2-40B4-BE49-F238E27FC236}">
              <a16:creationId xmlns:a16="http://schemas.microsoft.com/office/drawing/2014/main" id="{13B27A3E-370D-45FC-9B87-E2F1D89D4AA5}"/>
            </a:ext>
          </a:extLst>
        </xdr:cNvPr>
        <xdr:cNvSpPr txBox="1">
          <a:spLocks noChangeArrowheads="1"/>
        </xdr:cNvSpPr>
      </xdr:nvSpPr>
      <xdr:spPr bwMode="auto">
        <a:xfrm>
          <a:off x="730567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78994</xdr:rowOff>
    </xdr:to>
    <xdr:sp macro="" textlink="">
      <xdr:nvSpPr>
        <xdr:cNvPr id="940" name="Text Box 2">
          <a:extLst>
            <a:ext uri="{FF2B5EF4-FFF2-40B4-BE49-F238E27FC236}">
              <a16:creationId xmlns:a16="http://schemas.microsoft.com/office/drawing/2014/main" id="{5B0B0488-D0AC-473D-9CF8-8A26EC205795}"/>
            </a:ext>
          </a:extLst>
        </xdr:cNvPr>
        <xdr:cNvSpPr txBox="1">
          <a:spLocks noChangeArrowheads="1"/>
        </xdr:cNvSpPr>
      </xdr:nvSpPr>
      <xdr:spPr bwMode="auto">
        <a:xfrm>
          <a:off x="730567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40894</xdr:rowOff>
    </xdr:to>
    <xdr:sp macro="" textlink="">
      <xdr:nvSpPr>
        <xdr:cNvPr id="941" name="Text Box 2">
          <a:extLst>
            <a:ext uri="{FF2B5EF4-FFF2-40B4-BE49-F238E27FC236}">
              <a16:creationId xmlns:a16="http://schemas.microsoft.com/office/drawing/2014/main" id="{031FCC0F-1528-4B1E-9EC4-08F3EF880FCC}"/>
            </a:ext>
          </a:extLst>
        </xdr:cNvPr>
        <xdr:cNvSpPr txBox="1">
          <a:spLocks noChangeArrowheads="1"/>
        </xdr:cNvSpPr>
      </xdr:nvSpPr>
      <xdr:spPr bwMode="auto">
        <a:xfrm>
          <a:off x="73056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40894</xdr:rowOff>
    </xdr:to>
    <xdr:sp macro="" textlink="">
      <xdr:nvSpPr>
        <xdr:cNvPr id="942" name="Text Box 2">
          <a:extLst>
            <a:ext uri="{FF2B5EF4-FFF2-40B4-BE49-F238E27FC236}">
              <a16:creationId xmlns:a16="http://schemas.microsoft.com/office/drawing/2014/main" id="{B5937217-6E08-45DB-99F5-642208900983}"/>
            </a:ext>
          </a:extLst>
        </xdr:cNvPr>
        <xdr:cNvSpPr txBox="1">
          <a:spLocks noChangeArrowheads="1"/>
        </xdr:cNvSpPr>
      </xdr:nvSpPr>
      <xdr:spPr bwMode="auto">
        <a:xfrm>
          <a:off x="73056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40894</xdr:rowOff>
    </xdr:to>
    <xdr:sp macro="" textlink="">
      <xdr:nvSpPr>
        <xdr:cNvPr id="943" name="Text Box 2">
          <a:extLst>
            <a:ext uri="{FF2B5EF4-FFF2-40B4-BE49-F238E27FC236}">
              <a16:creationId xmlns:a16="http://schemas.microsoft.com/office/drawing/2014/main" id="{25B08D7E-1B65-4ABF-A141-F1CD10178912}"/>
            </a:ext>
          </a:extLst>
        </xdr:cNvPr>
        <xdr:cNvSpPr txBox="1">
          <a:spLocks noChangeArrowheads="1"/>
        </xdr:cNvSpPr>
      </xdr:nvSpPr>
      <xdr:spPr bwMode="auto">
        <a:xfrm>
          <a:off x="73056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944" name="Text Box 2">
          <a:extLst>
            <a:ext uri="{FF2B5EF4-FFF2-40B4-BE49-F238E27FC236}">
              <a16:creationId xmlns:a16="http://schemas.microsoft.com/office/drawing/2014/main" id="{37357642-355A-4077-8A23-2088C984E08D}"/>
            </a:ext>
          </a:extLst>
        </xdr:cNvPr>
        <xdr:cNvSpPr txBox="1">
          <a:spLocks noChangeArrowheads="1"/>
        </xdr:cNvSpPr>
      </xdr:nvSpPr>
      <xdr:spPr bwMode="auto">
        <a:xfrm>
          <a:off x="73056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xdr:row>
      <xdr:rowOff>0</xdr:rowOff>
    </xdr:from>
    <xdr:to>
      <xdr:col>11</xdr:col>
      <xdr:colOff>180975</xdr:colOff>
      <xdr:row>8</xdr:row>
      <xdr:rowOff>31369</xdr:rowOff>
    </xdr:to>
    <xdr:sp macro="" textlink="">
      <xdr:nvSpPr>
        <xdr:cNvPr id="945" name="Text Box 2">
          <a:extLst>
            <a:ext uri="{FF2B5EF4-FFF2-40B4-BE49-F238E27FC236}">
              <a16:creationId xmlns:a16="http://schemas.microsoft.com/office/drawing/2014/main" id="{F56BF7A5-F798-4652-B73F-3533D8F39C2B}"/>
            </a:ext>
          </a:extLst>
        </xdr:cNvPr>
        <xdr:cNvSpPr txBox="1">
          <a:spLocks noChangeArrowheads="1"/>
        </xdr:cNvSpPr>
      </xdr:nvSpPr>
      <xdr:spPr bwMode="auto">
        <a:xfrm>
          <a:off x="73056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113</xdr:row>
      <xdr:rowOff>150467</xdr:rowOff>
    </xdr:to>
    <xdr:sp macro="" textlink="">
      <xdr:nvSpPr>
        <xdr:cNvPr id="946" name="Text Box 2">
          <a:extLst>
            <a:ext uri="{FF2B5EF4-FFF2-40B4-BE49-F238E27FC236}">
              <a16:creationId xmlns:a16="http://schemas.microsoft.com/office/drawing/2014/main" id="{951C287D-F960-46B3-A915-0744E7DBD3BB}"/>
            </a:ext>
          </a:extLst>
        </xdr:cNvPr>
        <xdr:cNvSpPr txBox="1">
          <a:spLocks noChangeArrowheads="1"/>
        </xdr:cNvSpPr>
      </xdr:nvSpPr>
      <xdr:spPr bwMode="auto">
        <a:xfrm>
          <a:off x="801052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29817</xdr:rowOff>
    </xdr:to>
    <xdr:sp macro="" textlink="">
      <xdr:nvSpPr>
        <xdr:cNvPr id="947" name="Text Box 2">
          <a:extLst>
            <a:ext uri="{FF2B5EF4-FFF2-40B4-BE49-F238E27FC236}">
              <a16:creationId xmlns:a16="http://schemas.microsoft.com/office/drawing/2014/main" id="{AF85F574-F460-4EE5-B566-BEC7B6B91623}"/>
            </a:ext>
          </a:extLst>
        </xdr:cNvPr>
        <xdr:cNvSpPr txBox="1">
          <a:spLocks noChangeArrowheads="1"/>
        </xdr:cNvSpPr>
      </xdr:nvSpPr>
      <xdr:spPr bwMode="auto">
        <a:xfrm>
          <a:off x="801052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113</xdr:row>
      <xdr:rowOff>150467</xdr:rowOff>
    </xdr:to>
    <xdr:sp macro="" textlink="">
      <xdr:nvSpPr>
        <xdr:cNvPr id="948" name="Text Box 2">
          <a:extLst>
            <a:ext uri="{FF2B5EF4-FFF2-40B4-BE49-F238E27FC236}">
              <a16:creationId xmlns:a16="http://schemas.microsoft.com/office/drawing/2014/main" id="{9197A966-0AB8-4662-9500-BACD75FEFF8C}"/>
            </a:ext>
          </a:extLst>
        </xdr:cNvPr>
        <xdr:cNvSpPr txBox="1">
          <a:spLocks noChangeArrowheads="1"/>
        </xdr:cNvSpPr>
      </xdr:nvSpPr>
      <xdr:spPr bwMode="auto">
        <a:xfrm>
          <a:off x="801052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29817</xdr:rowOff>
    </xdr:to>
    <xdr:sp macro="" textlink="">
      <xdr:nvSpPr>
        <xdr:cNvPr id="949" name="Text Box 2">
          <a:extLst>
            <a:ext uri="{FF2B5EF4-FFF2-40B4-BE49-F238E27FC236}">
              <a16:creationId xmlns:a16="http://schemas.microsoft.com/office/drawing/2014/main" id="{DFB6821F-EA1F-4258-BB80-29FDA9E620DE}"/>
            </a:ext>
          </a:extLst>
        </xdr:cNvPr>
        <xdr:cNvSpPr txBox="1">
          <a:spLocks noChangeArrowheads="1"/>
        </xdr:cNvSpPr>
      </xdr:nvSpPr>
      <xdr:spPr bwMode="auto">
        <a:xfrm>
          <a:off x="801052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113</xdr:row>
      <xdr:rowOff>150467</xdr:rowOff>
    </xdr:to>
    <xdr:sp macro="" textlink="">
      <xdr:nvSpPr>
        <xdr:cNvPr id="950" name="Text Box 2">
          <a:extLst>
            <a:ext uri="{FF2B5EF4-FFF2-40B4-BE49-F238E27FC236}">
              <a16:creationId xmlns:a16="http://schemas.microsoft.com/office/drawing/2014/main" id="{C30E59F5-81F9-49F1-9BB8-2094495AB4BD}"/>
            </a:ext>
          </a:extLst>
        </xdr:cNvPr>
        <xdr:cNvSpPr txBox="1">
          <a:spLocks noChangeArrowheads="1"/>
        </xdr:cNvSpPr>
      </xdr:nvSpPr>
      <xdr:spPr bwMode="auto">
        <a:xfrm>
          <a:off x="801052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29817</xdr:rowOff>
    </xdr:to>
    <xdr:sp macro="" textlink="">
      <xdr:nvSpPr>
        <xdr:cNvPr id="951" name="Text Box 2">
          <a:extLst>
            <a:ext uri="{FF2B5EF4-FFF2-40B4-BE49-F238E27FC236}">
              <a16:creationId xmlns:a16="http://schemas.microsoft.com/office/drawing/2014/main" id="{9C6602C0-83CD-4E6A-B791-F6392C89CFB7}"/>
            </a:ext>
          </a:extLst>
        </xdr:cNvPr>
        <xdr:cNvSpPr txBox="1">
          <a:spLocks noChangeArrowheads="1"/>
        </xdr:cNvSpPr>
      </xdr:nvSpPr>
      <xdr:spPr bwMode="auto">
        <a:xfrm>
          <a:off x="801052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1242</xdr:rowOff>
    </xdr:to>
    <xdr:sp macro="" textlink="">
      <xdr:nvSpPr>
        <xdr:cNvPr id="952" name="Text Box 2">
          <a:extLst>
            <a:ext uri="{FF2B5EF4-FFF2-40B4-BE49-F238E27FC236}">
              <a16:creationId xmlns:a16="http://schemas.microsoft.com/office/drawing/2014/main" id="{998F7046-06A8-4D21-AD51-A79FF397D839}"/>
            </a:ext>
          </a:extLst>
        </xdr:cNvPr>
        <xdr:cNvSpPr txBox="1">
          <a:spLocks noChangeArrowheads="1"/>
        </xdr:cNvSpPr>
      </xdr:nvSpPr>
      <xdr:spPr bwMode="auto">
        <a:xfrm>
          <a:off x="801052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1242</xdr:rowOff>
    </xdr:to>
    <xdr:sp macro="" textlink="">
      <xdr:nvSpPr>
        <xdr:cNvPr id="953" name="Text Box 2">
          <a:extLst>
            <a:ext uri="{FF2B5EF4-FFF2-40B4-BE49-F238E27FC236}">
              <a16:creationId xmlns:a16="http://schemas.microsoft.com/office/drawing/2014/main" id="{83D04798-BE32-4C4C-A336-D3F4501F27FE}"/>
            </a:ext>
          </a:extLst>
        </xdr:cNvPr>
        <xdr:cNvSpPr txBox="1">
          <a:spLocks noChangeArrowheads="1"/>
        </xdr:cNvSpPr>
      </xdr:nvSpPr>
      <xdr:spPr bwMode="auto">
        <a:xfrm>
          <a:off x="801052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1242</xdr:rowOff>
    </xdr:to>
    <xdr:sp macro="" textlink="">
      <xdr:nvSpPr>
        <xdr:cNvPr id="954" name="Text Box 2">
          <a:extLst>
            <a:ext uri="{FF2B5EF4-FFF2-40B4-BE49-F238E27FC236}">
              <a16:creationId xmlns:a16="http://schemas.microsoft.com/office/drawing/2014/main" id="{24B8E93D-1027-4B8C-A675-F23D17633975}"/>
            </a:ext>
          </a:extLst>
        </xdr:cNvPr>
        <xdr:cNvSpPr txBox="1">
          <a:spLocks noChangeArrowheads="1"/>
        </xdr:cNvSpPr>
      </xdr:nvSpPr>
      <xdr:spPr bwMode="auto">
        <a:xfrm>
          <a:off x="801052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39342</xdr:rowOff>
    </xdr:to>
    <xdr:sp macro="" textlink="">
      <xdr:nvSpPr>
        <xdr:cNvPr id="955" name="Text Box 2">
          <a:extLst>
            <a:ext uri="{FF2B5EF4-FFF2-40B4-BE49-F238E27FC236}">
              <a16:creationId xmlns:a16="http://schemas.microsoft.com/office/drawing/2014/main" id="{1BE9D3CD-6C83-4151-8081-FA741D4A3BB9}"/>
            </a:ext>
          </a:extLst>
        </xdr:cNvPr>
        <xdr:cNvSpPr txBox="1">
          <a:spLocks noChangeArrowheads="1"/>
        </xdr:cNvSpPr>
      </xdr:nvSpPr>
      <xdr:spPr bwMode="auto">
        <a:xfrm>
          <a:off x="801052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39342</xdr:rowOff>
    </xdr:to>
    <xdr:sp macro="" textlink="">
      <xdr:nvSpPr>
        <xdr:cNvPr id="956" name="Text Box 2">
          <a:extLst>
            <a:ext uri="{FF2B5EF4-FFF2-40B4-BE49-F238E27FC236}">
              <a16:creationId xmlns:a16="http://schemas.microsoft.com/office/drawing/2014/main" id="{D23378AF-5EFC-4CBC-9AFC-01155AB1686C}"/>
            </a:ext>
          </a:extLst>
        </xdr:cNvPr>
        <xdr:cNvSpPr txBox="1">
          <a:spLocks noChangeArrowheads="1"/>
        </xdr:cNvSpPr>
      </xdr:nvSpPr>
      <xdr:spPr bwMode="auto">
        <a:xfrm>
          <a:off x="801052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1242</xdr:rowOff>
    </xdr:to>
    <xdr:sp macro="" textlink="">
      <xdr:nvSpPr>
        <xdr:cNvPr id="957" name="Text Box 2">
          <a:extLst>
            <a:ext uri="{FF2B5EF4-FFF2-40B4-BE49-F238E27FC236}">
              <a16:creationId xmlns:a16="http://schemas.microsoft.com/office/drawing/2014/main" id="{5652F96A-4613-49F7-8B4D-C393435AA6A6}"/>
            </a:ext>
          </a:extLst>
        </xdr:cNvPr>
        <xdr:cNvSpPr txBox="1">
          <a:spLocks noChangeArrowheads="1"/>
        </xdr:cNvSpPr>
      </xdr:nvSpPr>
      <xdr:spPr bwMode="auto">
        <a:xfrm>
          <a:off x="801052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1242</xdr:rowOff>
    </xdr:to>
    <xdr:sp macro="" textlink="">
      <xdr:nvSpPr>
        <xdr:cNvPr id="958" name="Text Box 2">
          <a:extLst>
            <a:ext uri="{FF2B5EF4-FFF2-40B4-BE49-F238E27FC236}">
              <a16:creationId xmlns:a16="http://schemas.microsoft.com/office/drawing/2014/main" id="{51797DF2-6A62-4C71-BA3F-7E9463D0A89B}"/>
            </a:ext>
          </a:extLst>
        </xdr:cNvPr>
        <xdr:cNvSpPr txBox="1">
          <a:spLocks noChangeArrowheads="1"/>
        </xdr:cNvSpPr>
      </xdr:nvSpPr>
      <xdr:spPr bwMode="auto">
        <a:xfrm>
          <a:off x="801052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1242</xdr:rowOff>
    </xdr:to>
    <xdr:sp macro="" textlink="">
      <xdr:nvSpPr>
        <xdr:cNvPr id="959" name="Text Box 2">
          <a:extLst>
            <a:ext uri="{FF2B5EF4-FFF2-40B4-BE49-F238E27FC236}">
              <a16:creationId xmlns:a16="http://schemas.microsoft.com/office/drawing/2014/main" id="{079E14BC-602F-4EC0-A121-2A048A39A378}"/>
            </a:ext>
          </a:extLst>
        </xdr:cNvPr>
        <xdr:cNvSpPr txBox="1">
          <a:spLocks noChangeArrowheads="1"/>
        </xdr:cNvSpPr>
      </xdr:nvSpPr>
      <xdr:spPr bwMode="auto">
        <a:xfrm>
          <a:off x="801052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113</xdr:row>
      <xdr:rowOff>150467</xdr:rowOff>
    </xdr:to>
    <xdr:sp macro="" textlink="">
      <xdr:nvSpPr>
        <xdr:cNvPr id="960" name="Text Box 2">
          <a:extLst>
            <a:ext uri="{FF2B5EF4-FFF2-40B4-BE49-F238E27FC236}">
              <a16:creationId xmlns:a16="http://schemas.microsoft.com/office/drawing/2014/main" id="{CF7C848A-64C5-462E-B128-EC0D601D220E}"/>
            </a:ext>
          </a:extLst>
        </xdr:cNvPr>
        <xdr:cNvSpPr txBox="1">
          <a:spLocks noChangeArrowheads="1"/>
        </xdr:cNvSpPr>
      </xdr:nvSpPr>
      <xdr:spPr bwMode="auto">
        <a:xfrm>
          <a:off x="801052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113</xdr:row>
      <xdr:rowOff>150467</xdr:rowOff>
    </xdr:to>
    <xdr:sp macro="" textlink="">
      <xdr:nvSpPr>
        <xdr:cNvPr id="961" name="Text Box 2">
          <a:extLst>
            <a:ext uri="{FF2B5EF4-FFF2-40B4-BE49-F238E27FC236}">
              <a16:creationId xmlns:a16="http://schemas.microsoft.com/office/drawing/2014/main" id="{B11DFFD4-94AE-476D-A85E-FAEE79A7ED86}"/>
            </a:ext>
          </a:extLst>
        </xdr:cNvPr>
        <xdr:cNvSpPr txBox="1">
          <a:spLocks noChangeArrowheads="1"/>
        </xdr:cNvSpPr>
      </xdr:nvSpPr>
      <xdr:spPr bwMode="auto">
        <a:xfrm>
          <a:off x="801052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113</xdr:row>
      <xdr:rowOff>156101</xdr:rowOff>
    </xdr:to>
    <xdr:sp macro="" textlink="">
      <xdr:nvSpPr>
        <xdr:cNvPr id="962" name="Text Box 2">
          <a:extLst>
            <a:ext uri="{FF2B5EF4-FFF2-40B4-BE49-F238E27FC236}">
              <a16:creationId xmlns:a16="http://schemas.microsoft.com/office/drawing/2014/main" id="{9A00805A-D299-4A1C-A7B4-6A565BCCE356}"/>
            </a:ext>
          </a:extLst>
        </xdr:cNvPr>
        <xdr:cNvSpPr txBox="1">
          <a:spLocks noChangeArrowheads="1"/>
        </xdr:cNvSpPr>
      </xdr:nvSpPr>
      <xdr:spPr bwMode="auto">
        <a:xfrm>
          <a:off x="8010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35451</xdr:rowOff>
    </xdr:to>
    <xdr:sp macro="" textlink="">
      <xdr:nvSpPr>
        <xdr:cNvPr id="963" name="Text Box 2">
          <a:extLst>
            <a:ext uri="{FF2B5EF4-FFF2-40B4-BE49-F238E27FC236}">
              <a16:creationId xmlns:a16="http://schemas.microsoft.com/office/drawing/2014/main" id="{9BE0AEF9-1DE2-41ED-9C8C-EF71CF4D2533}"/>
            </a:ext>
          </a:extLst>
        </xdr:cNvPr>
        <xdr:cNvSpPr txBox="1">
          <a:spLocks noChangeArrowheads="1"/>
        </xdr:cNvSpPr>
      </xdr:nvSpPr>
      <xdr:spPr bwMode="auto">
        <a:xfrm>
          <a:off x="801052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113</xdr:row>
      <xdr:rowOff>156101</xdr:rowOff>
    </xdr:to>
    <xdr:sp macro="" textlink="">
      <xdr:nvSpPr>
        <xdr:cNvPr id="964" name="Text Box 2">
          <a:extLst>
            <a:ext uri="{FF2B5EF4-FFF2-40B4-BE49-F238E27FC236}">
              <a16:creationId xmlns:a16="http://schemas.microsoft.com/office/drawing/2014/main" id="{24DFE250-B3D9-4903-8588-DC2D7DEE1F0D}"/>
            </a:ext>
          </a:extLst>
        </xdr:cNvPr>
        <xdr:cNvSpPr txBox="1">
          <a:spLocks noChangeArrowheads="1"/>
        </xdr:cNvSpPr>
      </xdr:nvSpPr>
      <xdr:spPr bwMode="auto">
        <a:xfrm>
          <a:off x="8010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35451</xdr:rowOff>
    </xdr:to>
    <xdr:sp macro="" textlink="">
      <xdr:nvSpPr>
        <xdr:cNvPr id="965" name="Text Box 2">
          <a:extLst>
            <a:ext uri="{FF2B5EF4-FFF2-40B4-BE49-F238E27FC236}">
              <a16:creationId xmlns:a16="http://schemas.microsoft.com/office/drawing/2014/main" id="{3E9E5E3A-DB01-492F-B646-A97A52A92E2C}"/>
            </a:ext>
          </a:extLst>
        </xdr:cNvPr>
        <xdr:cNvSpPr txBox="1">
          <a:spLocks noChangeArrowheads="1"/>
        </xdr:cNvSpPr>
      </xdr:nvSpPr>
      <xdr:spPr bwMode="auto">
        <a:xfrm>
          <a:off x="801052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113</xdr:row>
      <xdr:rowOff>156101</xdr:rowOff>
    </xdr:to>
    <xdr:sp macro="" textlink="">
      <xdr:nvSpPr>
        <xdr:cNvPr id="966" name="Text Box 2">
          <a:extLst>
            <a:ext uri="{FF2B5EF4-FFF2-40B4-BE49-F238E27FC236}">
              <a16:creationId xmlns:a16="http://schemas.microsoft.com/office/drawing/2014/main" id="{CF1F3F7D-4748-496E-B972-E6CA7A65EA2B}"/>
            </a:ext>
          </a:extLst>
        </xdr:cNvPr>
        <xdr:cNvSpPr txBox="1">
          <a:spLocks noChangeArrowheads="1"/>
        </xdr:cNvSpPr>
      </xdr:nvSpPr>
      <xdr:spPr bwMode="auto">
        <a:xfrm>
          <a:off x="8010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35451</xdr:rowOff>
    </xdr:to>
    <xdr:sp macro="" textlink="">
      <xdr:nvSpPr>
        <xdr:cNvPr id="967" name="Text Box 2">
          <a:extLst>
            <a:ext uri="{FF2B5EF4-FFF2-40B4-BE49-F238E27FC236}">
              <a16:creationId xmlns:a16="http://schemas.microsoft.com/office/drawing/2014/main" id="{54FB021C-637E-4223-992C-651C73E3E27B}"/>
            </a:ext>
          </a:extLst>
        </xdr:cNvPr>
        <xdr:cNvSpPr txBox="1">
          <a:spLocks noChangeArrowheads="1"/>
        </xdr:cNvSpPr>
      </xdr:nvSpPr>
      <xdr:spPr bwMode="auto">
        <a:xfrm>
          <a:off x="801052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6876</xdr:rowOff>
    </xdr:to>
    <xdr:sp macro="" textlink="">
      <xdr:nvSpPr>
        <xdr:cNvPr id="968" name="Text Box 2">
          <a:extLst>
            <a:ext uri="{FF2B5EF4-FFF2-40B4-BE49-F238E27FC236}">
              <a16:creationId xmlns:a16="http://schemas.microsoft.com/office/drawing/2014/main" id="{E767DF2E-E332-46BE-AF53-86865DF22528}"/>
            </a:ext>
          </a:extLst>
        </xdr:cNvPr>
        <xdr:cNvSpPr txBox="1">
          <a:spLocks noChangeArrowheads="1"/>
        </xdr:cNvSpPr>
      </xdr:nvSpPr>
      <xdr:spPr bwMode="auto">
        <a:xfrm>
          <a:off x="8010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6876</xdr:rowOff>
    </xdr:to>
    <xdr:sp macro="" textlink="">
      <xdr:nvSpPr>
        <xdr:cNvPr id="969" name="Text Box 2">
          <a:extLst>
            <a:ext uri="{FF2B5EF4-FFF2-40B4-BE49-F238E27FC236}">
              <a16:creationId xmlns:a16="http://schemas.microsoft.com/office/drawing/2014/main" id="{C096F7FD-37D6-470E-A4F3-B279E68E407D}"/>
            </a:ext>
          </a:extLst>
        </xdr:cNvPr>
        <xdr:cNvSpPr txBox="1">
          <a:spLocks noChangeArrowheads="1"/>
        </xdr:cNvSpPr>
      </xdr:nvSpPr>
      <xdr:spPr bwMode="auto">
        <a:xfrm>
          <a:off x="8010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6876</xdr:rowOff>
    </xdr:to>
    <xdr:sp macro="" textlink="">
      <xdr:nvSpPr>
        <xdr:cNvPr id="970" name="Text Box 2">
          <a:extLst>
            <a:ext uri="{FF2B5EF4-FFF2-40B4-BE49-F238E27FC236}">
              <a16:creationId xmlns:a16="http://schemas.microsoft.com/office/drawing/2014/main" id="{F853009C-D6AB-4302-9D62-0AC9830E331C}"/>
            </a:ext>
          </a:extLst>
        </xdr:cNvPr>
        <xdr:cNvSpPr txBox="1">
          <a:spLocks noChangeArrowheads="1"/>
        </xdr:cNvSpPr>
      </xdr:nvSpPr>
      <xdr:spPr bwMode="auto">
        <a:xfrm>
          <a:off x="8010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44976</xdr:rowOff>
    </xdr:to>
    <xdr:sp macro="" textlink="">
      <xdr:nvSpPr>
        <xdr:cNvPr id="971" name="Text Box 2">
          <a:extLst>
            <a:ext uri="{FF2B5EF4-FFF2-40B4-BE49-F238E27FC236}">
              <a16:creationId xmlns:a16="http://schemas.microsoft.com/office/drawing/2014/main" id="{DDFC4B8B-336B-4DBC-8112-1E7AE606FE0E}"/>
            </a:ext>
          </a:extLst>
        </xdr:cNvPr>
        <xdr:cNvSpPr txBox="1">
          <a:spLocks noChangeArrowheads="1"/>
        </xdr:cNvSpPr>
      </xdr:nvSpPr>
      <xdr:spPr bwMode="auto">
        <a:xfrm>
          <a:off x="801052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44976</xdr:rowOff>
    </xdr:to>
    <xdr:sp macro="" textlink="">
      <xdr:nvSpPr>
        <xdr:cNvPr id="972" name="Text Box 2">
          <a:extLst>
            <a:ext uri="{FF2B5EF4-FFF2-40B4-BE49-F238E27FC236}">
              <a16:creationId xmlns:a16="http://schemas.microsoft.com/office/drawing/2014/main" id="{E11C553A-6450-4EF7-90A8-FA64AC615AC4}"/>
            </a:ext>
          </a:extLst>
        </xdr:cNvPr>
        <xdr:cNvSpPr txBox="1">
          <a:spLocks noChangeArrowheads="1"/>
        </xdr:cNvSpPr>
      </xdr:nvSpPr>
      <xdr:spPr bwMode="auto">
        <a:xfrm>
          <a:off x="801052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6876</xdr:rowOff>
    </xdr:to>
    <xdr:sp macro="" textlink="">
      <xdr:nvSpPr>
        <xdr:cNvPr id="973" name="Text Box 2">
          <a:extLst>
            <a:ext uri="{FF2B5EF4-FFF2-40B4-BE49-F238E27FC236}">
              <a16:creationId xmlns:a16="http://schemas.microsoft.com/office/drawing/2014/main" id="{298D21CD-F04C-47B4-9D8B-9D1CB36598B1}"/>
            </a:ext>
          </a:extLst>
        </xdr:cNvPr>
        <xdr:cNvSpPr txBox="1">
          <a:spLocks noChangeArrowheads="1"/>
        </xdr:cNvSpPr>
      </xdr:nvSpPr>
      <xdr:spPr bwMode="auto">
        <a:xfrm>
          <a:off x="8010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6876</xdr:rowOff>
    </xdr:to>
    <xdr:sp macro="" textlink="">
      <xdr:nvSpPr>
        <xdr:cNvPr id="974" name="Text Box 2">
          <a:extLst>
            <a:ext uri="{FF2B5EF4-FFF2-40B4-BE49-F238E27FC236}">
              <a16:creationId xmlns:a16="http://schemas.microsoft.com/office/drawing/2014/main" id="{FBA0B5FA-A613-42B0-A377-3141F2DBE1F1}"/>
            </a:ext>
          </a:extLst>
        </xdr:cNvPr>
        <xdr:cNvSpPr txBox="1">
          <a:spLocks noChangeArrowheads="1"/>
        </xdr:cNvSpPr>
      </xdr:nvSpPr>
      <xdr:spPr bwMode="auto">
        <a:xfrm>
          <a:off x="8010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114</xdr:row>
      <xdr:rowOff>6876</xdr:rowOff>
    </xdr:to>
    <xdr:sp macro="" textlink="">
      <xdr:nvSpPr>
        <xdr:cNvPr id="975" name="Text Box 2">
          <a:extLst>
            <a:ext uri="{FF2B5EF4-FFF2-40B4-BE49-F238E27FC236}">
              <a16:creationId xmlns:a16="http://schemas.microsoft.com/office/drawing/2014/main" id="{3DF31FB2-C6F4-4AE7-8096-C4119E0A4C8A}"/>
            </a:ext>
          </a:extLst>
        </xdr:cNvPr>
        <xdr:cNvSpPr txBox="1">
          <a:spLocks noChangeArrowheads="1"/>
        </xdr:cNvSpPr>
      </xdr:nvSpPr>
      <xdr:spPr bwMode="auto">
        <a:xfrm>
          <a:off x="8010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113</xdr:row>
      <xdr:rowOff>156101</xdr:rowOff>
    </xdr:to>
    <xdr:sp macro="" textlink="">
      <xdr:nvSpPr>
        <xdr:cNvPr id="976" name="Text Box 2">
          <a:extLst>
            <a:ext uri="{FF2B5EF4-FFF2-40B4-BE49-F238E27FC236}">
              <a16:creationId xmlns:a16="http://schemas.microsoft.com/office/drawing/2014/main" id="{41C6BB34-436D-4565-8BE2-E9123962F9FF}"/>
            </a:ext>
          </a:extLst>
        </xdr:cNvPr>
        <xdr:cNvSpPr txBox="1">
          <a:spLocks noChangeArrowheads="1"/>
        </xdr:cNvSpPr>
      </xdr:nvSpPr>
      <xdr:spPr bwMode="auto">
        <a:xfrm>
          <a:off x="8010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112</xdr:row>
      <xdr:rowOff>0</xdr:rowOff>
    </xdr:from>
    <xdr:to>
      <xdr:col>11</xdr:col>
      <xdr:colOff>180975</xdr:colOff>
      <xdr:row>113</xdr:row>
      <xdr:rowOff>156101</xdr:rowOff>
    </xdr:to>
    <xdr:sp macro="" textlink="">
      <xdr:nvSpPr>
        <xdr:cNvPr id="977" name="Text Box 2">
          <a:extLst>
            <a:ext uri="{FF2B5EF4-FFF2-40B4-BE49-F238E27FC236}">
              <a16:creationId xmlns:a16="http://schemas.microsoft.com/office/drawing/2014/main" id="{4CBD7F76-77A6-411F-95DF-ADC23D5E7D1E}"/>
            </a:ext>
          </a:extLst>
        </xdr:cNvPr>
        <xdr:cNvSpPr txBox="1">
          <a:spLocks noChangeArrowheads="1"/>
        </xdr:cNvSpPr>
      </xdr:nvSpPr>
      <xdr:spPr bwMode="auto">
        <a:xfrm>
          <a:off x="8010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76201</xdr:rowOff>
    </xdr:to>
    <xdr:sp macro="" textlink="">
      <xdr:nvSpPr>
        <xdr:cNvPr id="978" name="Text Box 2">
          <a:extLst>
            <a:ext uri="{FF2B5EF4-FFF2-40B4-BE49-F238E27FC236}">
              <a16:creationId xmlns:a16="http://schemas.microsoft.com/office/drawing/2014/main" id="{79252E93-ACAB-42DF-8091-A9BC18E4EF18}"/>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66676</xdr:rowOff>
    </xdr:to>
    <xdr:sp macro="" textlink="">
      <xdr:nvSpPr>
        <xdr:cNvPr id="979" name="Text Box 2">
          <a:extLst>
            <a:ext uri="{FF2B5EF4-FFF2-40B4-BE49-F238E27FC236}">
              <a16:creationId xmlns:a16="http://schemas.microsoft.com/office/drawing/2014/main" id="{B9075352-8AE1-462B-A928-6593A8BBF14B}"/>
            </a:ext>
          </a:extLst>
        </xdr:cNvPr>
        <xdr:cNvSpPr txBox="1">
          <a:spLocks noChangeArrowheads="1"/>
        </xdr:cNvSpPr>
      </xdr:nvSpPr>
      <xdr:spPr bwMode="auto">
        <a:xfrm>
          <a:off x="8181975" y="6477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104776</xdr:rowOff>
    </xdr:to>
    <xdr:sp macro="" textlink="">
      <xdr:nvSpPr>
        <xdr:cNvPr id="980" name="Text Box 2">
          <a:extLst>
            <a:ext uri="{FF2B5EF4-FFF2-40B4-BE49-F238E27FC236}">
              <a16:creationId xmlns:a16="http://schemas.microsoft.com/office/drawing/2014/main" id="{727FC93F-D9A2-4EBC-82A2-7AF54DA1D0D0}"/>
            </a:ext>
          </a:extLst>
        </xdr:cNvPr>
        <xdr:cNvSpPr txBox="1">
          <a:spLocks noChangeArrowheads="1"/>
        </xdr:cNvSpPr>
      </xdr:nvSpPr>
      <xdr:spPr bwMode="auto">
        <a:xfrm>
          <a:off x="8181975" y="647700"/>
          <a:ext cx="76200" cy="266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66676</xdr:rowOff>
    </xdr:to>
    <xdr:sp macro="" textlink="">
      <xdr:nvSpPr>
        <xdr:cNvPr id="981" name="Text Box 2">
          <a:extLst>
            <a:ext uri="{FF2B5EF4-FFF2-40B4-BE49-F238E27FC236}">
              <a16:creationId xmlns:a16="http://schemas.microsoft.com/office/drawing/2014/main" id="{FE9638F5-1E5A-4BE8-B1B0-A0C5DFB77CC0}"/>
            </a:ext>
          </a:extLst>
        </xdr:cNvPr>
        <xdr:cNvSpPr txBox="1">
          <a:spLocks noChangeArrowheads="1"/>
        </xdr:cNvSpPr>
      </xdr:nvSpPr>
      <xdr:spPr bwMode="auto">
        <a:xfrm>
          <a:off x="8181975" y="6477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104776</xdr:rowOff>
    </xdr:to>
    <xdr:sp macro="" textlink="">
      <xdr:nvSpPr>
        <xdr:cNvPr id="982" name="Text Box 2">
          <a:extLst>
            <a:ext uri="{FF2B5EF4-FFF2-40B4-BE49-F238E27FC236}">
              <a16:creationId xmlns:a16="http://schemas.microsoft.com/office/drawing/2014/main" id="{94E29DF5-603B-4A44-A80B-B490EDE4C9F9}"/>
            </a:ext>
          </a:extLst>
        </xdr:cNvPr>
        <xdr:cNvSpPr txBox="1">
          <a:spLocks noChangeArrowheads="1"/>
        </xdr:cNvSpPr>
      </xdr:nvSpPr>
      <xdr:spPr bwMode="auto">
        <a:xfrm>
          <a:off x="8181975" y="647700"/>
          <a:ext cx="76200" cy="266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66676</xdr:rowOff>
    </xdr:to>
    <xdr:sp macro="" textlink="">
      <xdr:nvSpPr>
        <xdr:cNvPr id="983" name="Text Box 2">
          <a:extLst>
            <a:ext uri="{FF2B5EF4-FFF2-40B4-BE49-F238E27FC236}">
              <a16:creationId xmlns:a16="http://schemas.microsoft.com/office/drawing/2014/main" id="{B7835615-87C3-4DED-A989-E6AB9584B2D0}"/>
            </a:ext>
          </a:extLst>
        </xdr:cNvPr>
        <xdr:cNvSpPr txBox="1">
          <a:spLocks noChangeArrowheads="1"/>
        </xdr:cNvSpPr>
      </xdr:nvSpPr>
      <xdr:spPr bwMode="auto">
        <a:xfrm>
          <a:off x="8181975" y="6477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104776</xdr:rowOff>
    </xdr:to>
    <xdr:sp macro="" textlink="">
      <xdr:nvSpPr>
        <xdr:cNvPr id="984" name="Text Box 2">
          <a:extLst>
            <a:ext uri="{FF2B5EF4-FFF2-40B4-BE49-F238E27FC236}">
              <a16:creationId xmlns:a16="http://schemas.microsoft.com/office/drawing/2014/main" id="{C13BE6A3-29DC-4827-92F3-35B3B2BF0328}"/>
            </a:ext>
          </a:extLst>
        </xdr:cNvPr>
        <xdr:cNvSpPr txBox="1">
          <a:spLocks noChangeArrowheads="1"/>
        </xdr:cNvSpPr>
      </xdr:nvSpPr>
      <xdr:spPr bwMode="auto">
        <a:xfrm>
          <a:off x="8181975" y="647700"/>
          <a:ext cx="76200" cy="266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76201</xdr:rowOff>
    </xdr:to>
    <xdr:sp macro="" textlink="">
      <xdr:nvSpPr>
        <xdr:cNvPr id="985" name="Text Box 2">
          <a:extLst>
            <a:ext uri="{FF2B5EF4-FFF2-40B4-BE49-F238E27FC236}">
              <a16:creationId xmlns:a16="http://schemas.microsoft.com/office/drawing/2014/main" id="{B7107646-8C61-4F52-A0BE-99619AAB41DE}"/>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76201</xdr:rowOff>
    </xdr:to>
    <xdr:sp macro="" textlink="">
      <xdr:nvSpPr>
        <xdr:cNvPr id="986" name="Text Box 2">
          <a:extLst>
            <a:ext uri="{FF2B5EF4-FFF2-40B4-BE49-F238E27FC236}">
              <a16:creationId xmlns:a16="http://schemas.microsoft.com/office/drawing/2014/main" id="{D3108CD6-D44B-43DD-B66D-2E15E1B90907}"/>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76201</xdr:rowOff>
    </xdr:to>
    <xdr:sp macro="" textlink="">
      <xdr:nvSpPr>
        <xdr:cNvPr id="987" name="Text Box 2">
          <a:extLst>
            <a:ext uri="{FF2B5EF4-FFF2-40B4-BE49-F238E27FC236}">
              <a16:creationId xmlns:a16="http://schemas.microsoft.com/office/drawing/2014/main" id="{E7C615AD-56AC-4C99-944E-9878C83A5560}"/>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114301</xdr:rowOff>
    </xdr:to>
    <xdr:sp macro="" textlink="">
      <xdr:nvSpPr>
        <xdr:cNvPr id="988" name="Text Box 2">
          <a:extLst>
            <a:ext uri="{FF2B5EF4-FFF2-40B4-BE49-F238E27FC236}">
              <a16:creationId xmlns:a16="http://schemas.microsoft.com/office/drawing/2014/main" id="{C504203C-18F2-45E7-9C38-52E8A87CD8BC}"/>
            </a:ext>
          </a:extLst>
        </xdr:cNvPr>
        <xdr:cNvSpPr txBox="1">
          <a:spLocks noChangeArrowheads="1"/>
        </xdr:cNvSpPr>
      </xdr:nvSpPr>
      <xdr:spPr bwMode="auto">
        <a:xfrm>
          <a:off x="8181975" y="647700"/>
          <a:ext cx="76200" cy="27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114301</xdr:rowOff>
    </xdr:to>
    <xdr:sp macro="" textlink="">
      <xdr:nvSpPr>
        <xdr:cNvPr id="989" name="Text Box 2">
          <a:extLst>
            <a:ext uri="{FF2B5EF4-FFF2-40B4-BE49-F238E27FC236}">
              <a16:creationId xmlns:a16="http://schemas.microsoft.com/office/drawing/2014/main" id="{3999D633-E591-47AA-82F4-2C160DAD5237}"/>
            </a:ext>
          </a:extLst>
        </xdr:cNvPr>
        <xdr:cNvSpPr txBox="1">
          <a:spLocks noChangeArrowheads="1"/>
        </xdr:cNvSpPr>
      </xdr:nvSpPr>
      <xdr:spPr bwMode="auto">
        <a:xfrm>
          <a:off x="8181975" y="647700"/>
          <a:ext cx="76200" cy="27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76201</xdr:rowOff>
    </xdr:to>
    <xdr:sp macro="" textlink="">
      <xdr:nvSpPr>
        <xdr:cNvPr id="990" name="Text Box 2">
          <a:extLst>
            <a:ext uri="{FF2B5EF4-FFF2-40B4-BE49-F238E27FC236}">
              <a16:creationId xmlns:a16="http://schemas.microsoft.com/office/drawing/2014/main" id="{F66A4F19-2894-45C8-BC08-7E4AD2A8411F}"/>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76201</xdr:rowOff>
    </xdr:to>
    <xdr:sp macro="" textlink="">
      <xdr:nvSpPr>
        <xdr:cNvPr id="991" name="Text Box 2">
          <a:extLst>
            <a:ext uri="{FF2B5EF4-FFF2-40B4-BE49-F238E27FC236}">
              <a16:creationId xmlns:a16="http://schemas.microsoft.com/office/drawing/2014/main" id="{4134B5BE-67F3-48BA-9115-13EBAA67BCA1}"/>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76201</xdr:rowOff>
    </xdr:to>
    <xdr:sp macro="" textlink="">
      <xdr:nvSpPr>
        <xdr:cNvPr id="992" name="Text Box 2">
          <a:extLst>
            <a:ext uri="{FF2B5EF4-FFF2-40B4-BE49-F238E27FC236}">
              <a16:creationId xmlns:a16="http://schemas.microsoft.com/office/drawing/2014/main" id="{70187B26-854F-4E99-A932-CB9EAB598241}"/>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66676</xdr:rowOff>
    </xdr:to>
    <xdr:sp macro="" textlink="">
      <xdr:nvSpPr>
        <xdr:cNvPr id="993" name="Text Box 2">
          <a:extLst>
            <a:ext uri="{FF2B5EF4-FFF2-40B4-BE49-F238E27FC236}">
              <a16:creationId xmlns:a16="http://schemas.microsoft.com/office/drawing/2014/main" id="{0D7CF706-42E8-40B0-8CB4-AC37E4D3D7C5}"/>
            </a:ext>
          </a:extLst>
        </xdr:cNvPr>
        <xdr:cNvSpPr txBox="1">
          <a:spLocks noChangeArrowheads="1"/>
        </xdr:cNvSpPr>
      </xdr:nvSpPr>
      <xdr:spPr bwMode="auto">
        <a:xfrm>
          <a:off x="8181975" y="6477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66676</xdr:rowOff>
    </xdr:to>
    <xdr:sp macro="" textlink="">
      <xdr:nvSpPr>
        <xdr:cNvPr id="994" name="Text Box 2">
          <a:extLst>
            <a:ext uri="{FF2B5EF4-FFF2-40B4-BE49-F238E27FC236}">
              <a16:creationId xmlns:a16="http://schemas.microsoft.com/office/drawing/2014/main" id="{2C0C9949-EC64-46F3-836F-91EEC1F8106C}"/>
            </a:ext>
          </a:extLst>
        </xdr:cNvPr>
        <xdr:cNvSpPr txBox="1">
          <a:spLocks noChangeArrowheads="1"/>
        </xdr:cNvSpPr>
      </xdr:nvSpPr>
      <xdr:spPr bwMode="auto">
        <a:xfrm>
          <a:off x="8181975" y="6477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209</xdr:row>
      <xdr:rowOff>0</xdr:rowOff>
    </xdr:from>
    <xdr:to>
      <xdr:col>11</xdr:col>
      <xdr:colOff>180975</xdr:colOff>
      <xdr:row>210</xdr:row>
      <xdr:rowOff>28575</xdr:rowOff>
    </xdr:to>
    <xdr:sp macro="" textlink="">
      <xdr:nvSpPr>
        <xdr:cNvPr id="995" name="Text Box 2">
          <a:extLst>
            <a:ext uri="{FF2B5EF4-FFF2-40B4-BE49-F238E27FC236}">
              <a16:creationId xmlns:a16="http://schemas.microsoft.com/office/drawing/2014/main" id="{5B4270B5-20B2-4BCA-B7F1-2C2B11735F4E}"/>
            </a:ext>
          </a:extLst>
        </xdr:cNvPr>
        <xdr:cNvSpPr txBox="1">
          <a:spLocks noChangeArrowheads="1"/>
        </xdr:cNvSpPr>
      </xdr:nvSpPr>
      <xdr:spPr bwMode="auto">
        <a:xfrm>
          <a:off x="8181975" y="1619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38101</xdr:rowOff>
    </xdr:to>
    <xdr:sp macro="" textlink="">
      <xdr:nvSpPr>
        <xdr:cNvPr id="996" name="Text Box 2">
          <a:extLst>
            <a:ext uri="{FF2B5EF4-FFF2-40B4-BE49-F238E27FC236}">
              <a16:creationId xmlns:a16="http://schemas.microsoft.com/office/drawing/2014/main" id="{0C58D5EB-45AF-4E53-8CCE-1CF90FE74774}"/>
            </a:ext>
          </a:extLst>
        </xdr:cNvPr>
        <xdr:cNvSpPr txBox="1">
          <a:spLocks noChangeArrowheads="1"/>
        </xdr:cNvSpPr>
      </xdr:nvSpPr>
      <xdr:spPr bwMode="auto">
        <a:xfrm>
          <a:off x="8181975" y="6477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76201</xdr:rowOff>
    </xdr:to>
    <xdr:sp macro="" textlink="">
      <xdr:nvSpPr>
        <xdr:cNvPr id="997" name="Text Box 2">
          <a:extLst>
            <a:ext uri="{FF2B5EF4-FFF2-40B4-BE49-F238E27FC236}">
              <a16:creationId xmlns:a16="http://schemas.microsoft.com/office/drawing/2014/main" id="{C8E31EF2-4EC0-4AD9-882D-A7A0F6312137}"/>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38101</xdr:rowOff>
    </xdr:to>
    <xdr:sp macro="" textlink="">
      <xdr:nvSpPr>
        <xdr:cNvPr id="998" name="Text Box 2">
          <a:extLst>
            <a:ext uri="{FF2B5EF4-FFF2-40B4-BE49-F238E27FC236}">
              <a16:creationId xmlns:a16="http://schemas.microsoft.com/office/drawing/2014/main" id="{0991EE13-F5F2-491A-816C-41CABC76FD4D}"/>
            </a:ext>
          </a:extLst>
        </xdr:cNvPr>
        <xdr:cNvSpPr txBox="1">
          <a:spLocks noChangeArrowheads="1"/>
        </xdr:cNvSpPr>
      </xdr:nvSpPr>
      <xdr:spPr bwMode="auto">
        <a:xfrm>
          <a:off x="8181975" y="6477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76201</xdr:rowOff>
    </xdr:to>
    <xdr:sp macro="" textlink="">
      <xdr:nvSpPr>
        <xdr:cNvPr id="999" name="Text Box 2">
          <a:extLst>
            <a:ext uri="{FF2B5EF4-FFF2-40B4-BE49-F238E27FC236}">
              <a16:creationId xmlns:a16="http://schemas.microsoft.com/office/drawing/2014/main" id="{9E3820EE-64E9-4003-B78E-727F82601B4B}"/>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38101</xdr:rowOff>
    </xdr:to>
    <xdr:sp macro="" textlink="">
      <xdr:nvSpPr>
        <xdr:cNvPr id="1000" name="Text Box 2">
          <a:extLst>
            <a:ext uri="{FF2B5EF4-FFF2-40B4-BE49-F238E27FC236}">
              <a16:creationId xmlns:a16="http://schemas.microsoft.com/office/drawing/2014/main" id="{EC1AB9AC-0CFE-447F-BAD6-FBAC2C44141D}"/>
            </a:ext>
          </a:extLst>
        </xdr:cNvPr>
        <xdr:cNvSpPr txBox="1">
          <a:spLocks noChangeArrowheads="1"/>
        </xdr:cNvSpPr>
      </xdr:nvSpPr>
      <xdr:spPr bwMode="auto">
        <a:xfrm>
          <a:off x="8181975" y="6477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76201</xdr:rowOff>
    </xdr:to>
    <xdr:sp macro="" textlink="">
      <xdr:nvSpPr>
        <xdr:cNvPr id="1001" name="Text Box 2">
          <a:extLst>
            <a:ext uri="{FF2B5EF4-FFF2-40B4-BE49-F238E27FC236}">
              <a16:creationId xmlns:a16="http://schemas.microsoft.com/office/drawing/2014/main" id="{52B7D3C8-01DC-41F0-8153-C216B1B4500A}"/>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47626</xdr:rowOff>
    </xdr:to>
    <xdr:sp macro="" textlink="">
      <xdr:nvSpPr>
        <xdr:cNvPr id="1002" name="Text Box 2">
          <a:extLst>
            <a:ext uri="{FF2B5EF4-FFF2-40B4-BE49-F238E27FC236}">
              <a16:creationId xmlns:a16="http://schemas.microsoft.com/office/drawing/2014/main" id="{89946EF8-2E0A-4042-AECB-9A378998806F}"/>
            </a:ext>
          </a:extLst>
        </xdr:cNvPr>
        <xdr:cNvSpPr txBox="1">
          <a:spLocks noChangeArrowheads="1"/>
        </xdr:cNvSpPr>
      </xdr:nvSpPr>
      <xdr:spPr bwMode="auto">
        <a:xfrm>
          <a:off x="8181975" y="6477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47626</xdr:rowOff>
    </xdr:to>
    <xdr:sp macro="" textlink="">
      <xdr:nvSpPr>
        <xdr:cNvPr id="1003" name="Text Box 2">
          <a:extLst>
            <a:ext uri="{FF2B5EF4-FFF2-40B4-BE49-F238E27FC236}">
              <a16:creationId xmlns:a16="http://schemas.microsoft.com/office/drawing/2014/main" id="{59C11996-69E3-42B2-B58C-64A6D6774AAA}"/>
            </a:ext>
          </a:extLst>
        </xdr:cNvPr>
        <xdr:cNvSpPr txBox="1">
          <a:spLocks noChangeArrowheads="1"/>
        </xdr:cNvSpPr>
      </xdr:nvSpPr>
      <xdr:spPr bwMode="auto">
        <a:xfrm>
          <a:off x="8181975" y="6477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47626</xdr:rowOff>
    </xdr:to>
    <xdr:sp macro="" textlink="">
      <xdr:nvSpPr>
        <xdr:cNvPr id="1004" name="Text Box 2">
          <a:extLst>
            <a:ext uri="{FF2B5EF4-FFF2-40B4-BE49-F238E27FC236}">
              <a16:creationId xmlns:a16="http://schemas.microsoft.com/office/drawing/2014/main" id="{A6C7C33C-EA54-4131-8CF1-6A61A3016AB2}"/>
            </a:ext>
          </a:extLst>
        </xdr:cNvPr>
        <xdr:cNvSpPr txBox="1">
          <a:spLocks noChangeArrowheads="1"/>
        </xdr:cNvSpPr>
      </xdr:nvSpPr>
      <xdr:spPr bwMode="auto">
        <a:xfrm>
          <a:off x="8181975" y="6477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85726</xdr:rowOff>
    </xdr:to>
    <xdr:sp macro="" textlink="">
      <xdr:nvSpPr>
        <xdr:cNvPr id="1005" name="Text Box 2">
          <a:extLst>
            <a:ext uri="{FF2B5EF4-FFF2-40B4-BE49-F238E27FC236}">
              <a16:creationId xmlns:a16="http://schemas.microsoft.com/office/drawing/2014/main" id="{7C961914-D739-4A1C-859C-1643154ADD76}"/>
            </a:ext>
          </a:extLst>
        </xdr:cNvPr>
        <xdr:cNvSpPr txBox="1">
          <a:spLocks noChangeArrowheads="1"/>
        </xdr:cNvSpPr>
      </xdr:nvSpPr>
      <xdr:spPr bwMode="auto">
        <a:xfrm>
          <a:off x="8181975" y="647700"/>
          <a:ext cx="76200" cy="247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85726</xdr:rowOff>
    </xdr:to>
    <xdr:sp macro="" textlink="">
      <xdr:nvSpPr>
        <xdr:cNvPr id="1006" name="Text Box 2">
          <a:extLst>
            <a:ext uri="{FF2B5EF4-FFF2-40B4-BE49-F238E27FC236}">
              <a16:creationId xmlns:a16="http://schemas.microsoft.com/office/drawing/2014/main" id="{1F448186-5288-4F4B-8381-80537BA01D61}"/>
            </a:ext>
          </a:extLst>
        </xdr:cNvPr>
        <xdr:cNvSpPr txBox="1">
          <a:spLocks noChangeArrowheads="1"/>
        </xdr:cNvSpPr>
      </xdr:nvSpPr>
      <xdr:spPr bwMode="auto">
        <a:xfrm>
          <a:off x="8181975" y="647700"/>
          <a:ext cx="76200" cy="247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47626</xdr:rowOff>
    </xdr:to>
    <xdr:sp macro="" textlink="">
      <xdr:nvSpPr>
        <xdr:cNvPr id="1007" name="Text Box 2">
          <a:extLst>
            <a:ext uri="{FF2B5EF4-FFF2-40B4-BE49-F238E27FC236}">
              <a16:creationId xmlns:a16="http://schemas.microsoft.com/office/drawing/2014/main" id="{94BF8E46-487E-493E-8DA8-BDDB9D9DB813}"/>
            </a:ext>
          </a:extLst>
        </xdr:cNvPr>
        <xdr:cNvSpPr txBox="1">
          <a:spLocks noChangeArrowheads="1"/>
        </xdr:cNvSpPr>
      </xdr:nvSpPr>
      <xdr:spPr bwMode="auto">
        <a:xfrm>
          <a:off x="8181975" y="6477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47626</xdr:rowOff>
    </xdr:to>
    <xdr:sp macro="" textlink="">
      <xdr:nvSpPr>
        <xdr:cNvPr id="1008" name="Text Box 2">
          <a:extLst>
            <a:ext uri="{FF2B5EF4-FFF2-40B4-BE49-F238E27FC236}">
              <a16:creationId xmlns:a16="http://schemas.microsoft.com/office/drawing/2014/main" id="{A2AA6E5A-B714-42E0-81FF-E401906D9997}"/>
            </a:ext>
          </a:extLst>
        </xdr:cNvPr>
        <xdr:cNvSpPr txBox="1">
          <a:spLocks noChangeArrowheads="1"/>
        </xdr:cNvSpPr>
      </xdr:nvSpPr>
      <xdr:spPr bwMode="auto">
        <a:xfrm>
          <a:off x="8181975" y="6477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47626</xdr:rowOff>
    </xdr:to>
    <xdr:sp macro="" textlink="">
      <xdr:nvSpPr>
        <xdr:cNvPr id="1009" name="Text Box 2">
          <a:extLst>
            <a:ext uri="{FF2B5EF4-FFF2-40B4-BE49-F238E27FC236}">
              <a16:creationId xmlns:a16="http://schemas.microsoft.com/office/drawing/2014/main" id="{2E28243F-1891-4D4F-B26B-76F389DB5E8A}"/>
            </a:ext>
          </a:extLst>
        </xdr:cNvPr>
        <xdr:cNvSpPr txBox="1">
          <a:spLocks noChangeArrowheads="1"/>
        </xdr:cNvSpPr>
      </xdr:nvSpPr>
      <xdr:spPr bwMode="auto">
        <a:xfrm>
          <a:off x="8181975" y="6477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38101</xdr:rowOff>
    </xdr:to>
    <xdr:sp macro="" textlink="">
      <xdr:nvSpPr>
        <xdr:cNvPr id="1010" name="Text Box 2">
          <a:extLst>
            <a:ext uri="{FF2B5EF4-FFF2-40B4-BE49-F238E27FC236}">
              <a16:creationId xmlns:a16="http://schemas.microsoft.com/office/drawing/2014/main" id="{34BB56AE-7AA4-4590-B19A-4FAA0730D368}"/>
            </a:ext>
          </a:extLst>
        </xdr:cNvPr>
        <xdr:cNvSpPr txBox="1">
          <a:spLocks noChangeArrowheads="1"/>
        </xdr:cNvSpPr>
      </xdr:nvSpPr>
      <xdr:spPr bwMode="auto">
        <a:xfrm>
          <a:off x="8181975" y="6477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38101</xdr:rowOff>
    </xdr:to>
    <xdr:sp macro="" textlink="">
      <xdr:nvSpPr>
        <xdr:cNvPr id="1011" name="Text Box 2">
          <a:extLst>
            <a:ext uri="{FF2B5EF4-FFF2-40B4-BE49-F238E27FC236}">
              <a16:creationId xmlns:a16="http://schemas.microsoft.com/office/drawing/2014/main" id="{C2A947AF-D74D-4E59-96B9-1BD88C2B2AC4}"/>
            </a:ext>
          </a:extLst>
        </xdr:cNvPr>
        <xdr:cNvSpPr txBox="1">
          <a:spLocks noChangeArrowheads="1"/>
        </xdr:cNvSpPr>
      </xdr:nvSpPr>
      <xdr:spPr bwMode="auto">
        <a:xfrm>
          <a:off x="8181975" y="6477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210</xdr:row>
      <xdr:rowOff>0</xdr:rowOff>
    </xdr:from>
    <xdr:to>
      <xdr:col>11</xdr:col>
      <xdr:colOff>180975</xdr:colOff>
      <xdr:row>211</xdr:row>
      <xdr:rowOff>5350</xdr:rowOff>
    </xdr:to>
    <xdr:sp macro="" textlink="">
      <xdr:nvSpPr>
        <xdr:cNvPr id="1012" name="Text Box 2">
          <a:extLst>
            <a:ext uri="{FF2B5EF4-FFF2-40B4-BE49-F238E27FC236}">
              <a16:creationId xmlns:a16="http://schemas.microsoft.com/office/drawing/2014/main" id="{59223438-650C-4BA9-8EA6-ACBD84DDB499}"/>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210</xdr:row>
      <xdr:rowOff>0</xdr:rowOff>
    </xdr:from>
    <xdr:to>
      <xdr:col>11</xdr:col>
      <xdr:colOff>180975</xdr:colOff>
      <xdr:row>211</xdr:row>
      <xdr:rowOff>5350</xdr:rowOff>
    </xdr:to>
    <xdr:sp macro="" textlink="">
      <xdr:nvSpPr>
        <xdr:cNvPr id="1013" name="Text Box 2">
          <a:extLst>
            <a:ext uri="{FF2B5EF4-FFF2-40B4-BE49-F238E27FC236}">
              <a16:creationId xmlns:a16="http://schemas.microsoft.com/office/drawing/2014/main" id="{B3D3A12C-137A-4EEC-A297-74D350C89D8C}"/>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210</xdr:row>
      <xdr:rowOff>0</xdr:rowOff>
    </xdr:from>
    <xdr:to>
      <xdr:col>11</xdr:col>
      <xdr:colOff>180975</xdr:colOff>
      <xdr:row>211</xdr:row>
      <xdr:rowOff>5350</xdr:rowOff>
    </xdr:to>
    <xdr:sp macro="" textlink="">
      <xdr:nvSpPr>
        <xdr:cNvPr id="1014" name="Text Box 2">
          <a:extLst>
            <a:ext uri="{FF2B5EF4-FFF2-40B4-BE49-F238E27FC236}">
              <a16:creationId xmlns:a16="http://schemas.microsoft.com/office/drawing/2014/main" id="{DAD086EA-068B-4752-8533-6648180BF355}"/>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210</xdr:row>
      <xdr:rowOff>0</xdr:rowOff>
    </xdr:from>
    <xdr:to>
      <xdr:col>11</xdr:col>
      <xdr:colOff>180975</xdr:colOff>
      <xdr:row>211</xdr:row>
      <xdr:rowOff>5350</xdr:rowOff>
    </xdr:to>
    <xdr:sp macro="" textlink="">
      <xdr:nvSpPr>
        <xdr:cNvPr id="1015" name="Text Box 2">
          <a:extLst>
            <a:ext uri="{FF2B5EF4-FFF2-40B4-BE49-F238E27FC236}">
              <a16:creationId xmlns:a16="http://schemas.microsoft.com/office/drawing/2014/main" id="{546DAA89-0F63-428F-B1A5-BB238D235DF0}"/>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210</xdr:row>
      <xdr:rowOff>0</xdr:rowOff>
    </xdr:from>
    <xdr:to>
      <xdr:col>11</xdr:col>
      <xdr:colOff>180975</xdr:colOff>
      <xdr:row>211</xdr:row>
      <xdr:rowOff>5350</xdr:rowOff>
    </xdr:to>
    <xdr:sp macro="" textlink="">
      <xdr:nvSpPr>
        <xdr:cNvPr id="1016" name="Text Box 2">
          <a:extLst>
            <a:ext uri="{FF2B5EF4-FFF2-40B4-BE49-F238E27FC236}">
              <a16:creationId xmlns:a16="http://schemas.microsoft.com/office/drawing/2014/main" id="{AF8CE4AD-DC6E-431C-9067-FD4CDEA7394A}"/>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210</xdr:row>
      <xdr:rowOff>0</xdr:rowOff>
    </xdr:from>
    <xdr:to>
      <xdr:col>11</xdr:col>
      <xdr:colOff>180975</xdr:colOff>
      <xdr:row>211</xdr:row>
      <xdr:rowOff>5350</xdr:rowOff>
    </xdr:to>
    <xdr:sp macro="" textlink="">
      <xdr:nvSpPr>
        <xdr:cNvPr id="1017" name="Text Box 2">
          <a:extLst>
            <a:ext uri="{FF2B5EF4-FFF2-40B4-BE49-F238E27FC236}">
              <a16:creationId xmlns:a16="http://schemas.microsoft.com/office/drawing/2014/main" id="{638BA011-4035-48E8-94DE-8A7DE9DAF2D1}"/>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210</xdr:row>
      <xdr:rowOff>0</xdr:rowOff>
    </xdr:from>
    <xdr:to>
      <xdr:col>11</xdr:col>
      <xdr:colOff>180975</xdr:colOff>
      <xdr:row>211</xdr:row>
      <xdr:rowOff>5350</xdr:rowOff>
    </xdr:to>
    <xdr:sp macro="" textlink="">
      <xdr:nvSpPr>
        <xdr:cNvPr id="1018" name="Text Box 2">
          <a:extLst>
            <a:ext uri="{FF2B5EF4-FFF2-40B4-BE49-F238E27FC236}">
              <a16:creationId xmlns:a16="http://schemas.microsoft.com/office/drawing/2014/main" id="{09A4D9DF-294C-4AB2-832F-B9BB8D5F3BEF}"/>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210</xdr:row>
      <xdr:rowOff>0</xdr:rowOff>
    </xdr:from>
    <xdr:to>
      <xdr:col>11</xdr:col>
      <xdr:colOff>180975</xdr:colOff>
      <xdr:row>211</xdr:row>
      <xdr:rowOff>5350</xdr:rowOff>
    </xdr:to>
    <xdr:sp macro="" textlink="">
      <xdr:nvSpPr>
        <xdr:cNvPr id="1019" name="Text Box 2">
          <a:extLst>
            <a:ext uri="{FF2B5EF4-FFF2-40B4-BE49-F238E27FC236}">
              <a16:creationId xmlns:a16="http://schemas.microsoft.com/office/drawing/2014/main" id="{BCD99597-1182-442E-8E61-31EE6544ACFF}"/>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210</xdr:row>
      <xdr:rowOff>0</xdr:rowOff>
    </xdr:from>
    <xdr:to>
      <xdr:col>11</xdr:col>
      <xdr:colOff>180975</xdr:colOff>
      <xdr:row>211</xdr:row>
      <xdr:rowOff>5350</xdr:rowOff>
    </xdr:to>
    <xdr:sp macro="" textlink="">
      <xdr:nvSpPr>
        <xdr:cNvPr id="1020" name="Text Box 2">
          <a:extLst>
            <a:ext uri="{FF2B5EF4-FFF2-40B4-BE49-F238E27FC236}">
              <a16:creationId xmlns:a16="http://schemas.microsoft.com/office/drawing/2014/main" id="{2A8DECEB-1D9D-4678-BDFD-96DB87CC0897}"/>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210</xdr:row>
      <xdr:rowOff>0</xdr:rowOff>
    </xdr:from>
    <xdr:to>
      <xdr:col>11</xdr:col>
      <xdr:colOff>180975</xdr:colOff>
      <xdr:row>211</xdr:row>
      <xdr:rowOff>5350</xdr:rowOff>
    </xdr:to>
    <xdr:sp macro="" textlink="">
      <xdr:nvSpPr>
        <xdr:cNvPr id="1021" name="Text Box 2">
          <a:extLst>
            <a:ext uri="{FF2B5EF4-FFF2-40B4-BE49-F238E27FC236}">
              <a16:creationId xmlns:a16="http://schemas.microsoft.com/office/drawing/2014/main" id="{4DD3AA0C-8F8A-48BE-B817-4A81E194C72C}"/>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210</xdr:row>
      <xdr:rowOff>0</xdr:rowOff>
    </xdr:from>
    <xdr:to>
      <xdr:col>11</xdr:col>
      <xdr:colOff>180975</xdr:colOff>
      <xdr:row>211</xdr:row>
      <xdr:rowOff>5350</xdr:rowOff>
    </xdr:to>
    <xdr:sp macro="" textlink="">
      <xdr:nvSpPr>
        <xdr:cNvPr id="1022" name="Text Box 2">
          <a:extLst>
            <a:ext uri="{FF2B5EF4-FFF2-40B4-BE49-F238E27FC236}">
              <a16:creationId xmlns:a16="http://schemas.microsoft.com/office/drawing/2014/main" id="{B18F325D-0FF3-4547-B586-45C768AEF0B0}"/>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209</xdr:row>
      <xdr:rowOff>0</xdr:rowOff>
    </xdr:from>
    <xdr:to>
      <xdr:col>11</xdr:col>
      <xdr:colOff>180975</xdr:colOff>
      <xdr:row>210</xdr:row>
      <xdr:rowOff>76200</xdr:rowOff>
    </xdr:to>
    <xdr:sp macro="" textlink="">
      <xdr:nvSpPr>
        <xdr:cNvPr id="1023" name="Text Box 2">
          <a:extLst>
            <a:ext uri="{FF2B5EF4-FFF2-40B4-BE49-F238E27FC236}">
              <a16:creationId xmlns:a16="http://schemas.microsoft.com/office/drawing/2014/main" id="{6780BAE6-933D-4FF8-BFF3-90374DF1110E}"/>
            </a:ext>
          </a:extLst>
        </xdr:cNvPr>
        <xdr:cNvSpPr txBox="1">
          <a:spLocks noChangeArrowheads="1"/>
        </xdr:cNvSpPr>
      </xdr:nvSpPr>
      <xdr:spPr bwMode="auto">
        <a:xfrm>
          <a:off x="8181975" y="1619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209</xdr:row>
      <xdr:rowOff>0</xdr:rowOff>
    </xdr:from>
    <xdr:to>
      <xdr:col>11</xdr:col>
      <xdr:colOff>180975</xdr:colOff>
      <xdr:row>210</xdr:row>
      <xdr:rowOff>76200</xdr:rowOff>
    </xdr:to>
    <xdr:sp macro="" textlink="">
      <xdr:nvSpPr>
        <xdr:cNvPr id="1024" name="Text Box 2">
          <a:extLst>
            <a:ext uri="{FF2B5EF4-FFF2-40B4-BE49-F238E27FC236}">
              <a16:creationId xmlns:a16="http://schemas.microsoft.com/office/drawing/2014/main" id="{72E2E40F-AA03-4982-91A6-2EAB35C3502D}"/>
            </a:ext>
          </a:extLst>
        </xdr:cNvPr>
        <xdr:cNvSpPr txBox="1">
          <a:spLocks noChangeArrowheads="1"/>
        </xdr:cNvSpPr>
      </xdr:nvSpPr>
      <xdr:spPr bwMode="auto">
        <a:xfrm>
          <a:off x="8181975" y="1619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209</xdr:row>
      <xdr:rowOff>0</xdr:rowOff>
    </xdr:from>
    <xdr:to>
      <xdr:col>11</xdr:col>
      <xdr:colOff>180975</xdr:colOff>
      <xdr:row>210</xdr:row>
      <xdr:rowOff>76200</xdr:rowOff>
    </xdr:to>
    <xdr:sp macro="" textlink="">
      <xdr:nvSpPr>
        <xdr:cNvPr id="1025" name="Text Box 2">
          <a:extLst>
            <a:ext uri="{FF2B5EF4-FFF2-40B4-BE49-F238E27FC236}">
              <a16:creationId xmlns:a16="http://schemas.microsoft.com/office/drawing/2014/main" id="{7F233353-7CBE-4E6B-A9A2-5D0B7197BFD8}"/>
            </a:ext>
          </a:extLst>
        </xdr:cNvPr>
        <xdr:cNvSpPr txBox="1">
          <a:spLocks noChangeArrowheads="1"/>
        </xdr:cNvSpPr>
      </xdr:nvSpPr>
      <xdr:spPr bwMode="auto">
        <a:xfrm>
          <a:off x="8181975" y="1619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209</xdr:row>
      <xdr:rowOff>0</xdr:rowOff>
    </xdr:from>
    <xdr:to>
      <xdr:col>11</xdr:col>
      <xdr:colOff>180975</xdr:colOff>
      <xdr:row>210</xdr:row>
      <xdr:rowOff>47625</xdr:rowOff>
    </xdr:to>
    <xdr:sp macro="" textlink="">
      <xdr:nvSpPr>
        <xdr:cNvPr id="1026" name="Text Box 2">
          <a:extLst>
            <a:ext uri="{FF2B5EF4-FFF2-40B4-BE49-F238E27FC236}">
              <a16:creationId xmlns:a16="http://schemas.microsoft.com/office/drawing/2014/main" id="{B2D85B62-FAF0-4416-9073-C1AD0DE3E2C0}"/>
            </a:ext>
          </a:extLst>
        </xdr:cNvPr>
        <xdr:cNvSpPr txBox="1">
          <a:spLocks noChangeArrowheads="1"/>
        </xdr:cNvSpPr>
      </xdr:nvSpPr>
      <xdr:spPr bwMode="auto">
        <a:xfrm>
          <a:off x="8181975" y="161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209</xdr:row>
      <xdr:rowOff>0</xdr:rowOff>
    </xdr:from>
    <xdr:to>
      <xdr:col>11</xdr:col>
      <xdr:colOff>180975</xdr:colOff>
      <xdr:row>210</xdr:row>
      <xdr:rowOff>47625</xdr:rowOff>
    </xdr:to>
    <xdr:sp macro="" textlink="">
      <xdr:nvSpPr>
        <xdr:cNvPr id="1027" name="Text Box 2">
          <a:extLst>
            <a:ext uri="{FF2B5EF4-FFF2-40B4-BE49-F238E27FC236}">
              <a16:creationId xmlns:a16="http://schemas.microsoft.com/office/drawing/2014/main" id="{DCF5DBC2-1EB9-422F-B674-833E8EAAC355}"/>
            </a:ext>
          </a:extLst>
        </xdr:cNvPr>
        <xdr:cNvSpPr txBox="1">
          <a:spLocks noChangeArrowheads="1"/>
        </xdr:cNvSpPr>
      </xdr:nvSpPr>
      <xdr:spPr bwMode="auto">
        <a:xfrm>
          <a:off x="8181975" y="161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209</xdr:row>
      <xdr:rowOff>0</xdr:rowOff>
    </xdr:from>
    <xdr:to>
      <xdr:col>11</xdr:col>
      <xdr:colOff>180975</xdr:colOff>
      <xdr:row>210</xdr:row>
      <xdr:rowOff>47625</xdr:rowOff>
    </xdr:to>
    <xdr:sp macro="" textlink="">
      <xdr:nvSpPr>
        <xdr:cNvPr id="1028" name="Text Box 2">
          <a:extLst>
            <a:ext uri="{FF2B5EF4-FFF2-40B4-BE49-F238E27FC236}">
              <a16:creationId xmlns:a16="http://schemas.microsoft.com/office/drawing/2014/main" id="{11F7D48C-7E9E-4981-9E93-621EE0C961AF}"/>
            </a:ext>
          </a:extLst>
        </xdr:cNvPr>
        <xdr:cNvSpPr txBox="1">
          <a:spLocks noChangeArrowheads="1"/>
        </xdr:cNvSpPr>
      </xdr:nvSpPr>
      <xdr:spPr bwMode="auto">
        <a:xfrm>
          <a:off x="8181975" y="161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209</xdr:row>
      <xdr:rowOff>0</xdr:rowOff>
    </xdr:from>
    <xdr:to>
      <xdr:col>11</xdr:col>
      <xdr:colOff>180975</xdr:colOff>
      <xdr:row>210</xdr:row>
      <xdr:rowOff>85725</xdr:rowOff>
    </xdr:to>
    <xdr:sp macro="" textlink="">
      <xdr:nvSpPr>
        <xdr:cNvPr id="1029" name="Text Box 2">
          <a:extLst>
            <a:ext uri="{FF2B5EF4-FFF2-40B4-BE49-F238E27FC236}">
              <a16:creationId xmlns:a16="http://schemas.microsoft.com/office/drawing/2014/main" id="{71C59590-6BD7-434D-8406-58DD53CEC95F}"/>
            </a:ext>
          </a:extLst>
        </xdr:cNvPr>
        <xdr:cNvSpPr txBox="1">
          <a:spLocks noChangeArrowheads="1"/>
        </xdr:cNvSpPr>
      </xdr:nvSpPr>
      <xdr:spPr bwMode="auto">
        <a:xfrm>
          <a:off x="8181975" y="161925"/>
          <a:ext cx="7620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209</xdr:row>
      <xdr:rowOff>0</xdr:rowOff>
    </xdr:from>
    <xdr:to>
      <xdr:col>11</xdr:col>
      <xdr:colOff>180975</xdr:colOff>
      <xdr:row>210</xdr:row>
      <xdr:rowOff>85725</xdr:rowOff>
    </xdr:to>
    <xdr:sp macro="" textlink="">
      <xdr:nvSpPr>
        <xdr:cNvPr id="1030" name="Text Box 2">
          <a:extLst>
            <a:ext uri="{FF2B5EF4-FFF2-40B4-BE49-F238E27FC236}">
              <a16:creationId xmlns:a16="http://schemas.microsoft.com/office/drawing/2014/main" id="{43E9895B-89E0-4F5A-82F2-ADB504B014B9}"/>
            </a:ext>
          </a:extLst>
        </xdr:cNvPr>
        <xdr:cNvSpPr txBox="1">
          <a:spLocks noChangeArrowheads="1"/>
        </xdr:cNvSpPr>
      </xdr:nvSpPr>
      <xdr:spPr bwMode="auto">
        <a:xfrm>
          <a:off x="8181975" y="161925"/>
          <a:ext cx="7620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209</xdr:row>
      <xdr:rowOff>0</xdr:rowOff>
    </xdr:from>
    <xdr:to>
      <xdr:col>11</xdr:col>
      <xdr:colOff>180975</xdr:colOff>
      <xdr:row>210</xdr:row>
      <xdr:rowOff>47625</xdr:rowOff>
    </xdr:to>
    <xdr:sp macro="" textlink="">
      <xdr:nvSpPr>
        <xdr:cNvPr id="1031" name="Text Box 2">
          <a:extLst>
            <a:ext uri="{FF2B5EF4-FFF2-40B4-BE49-F238E27FC236}">
              <a16:creationId xmlns:a16="http://schemas.microsoft.com/office/drawing/2014/main" id="{AED1ED6B-6CA7-4EA3-AD6C-091CBB15E9AB}"/>
            </a:ext>
          </a:extLst>
        </xdr:cNvPr>
        <xdr:cNvSpPr txBox="1">
          <a:spLocks noChangeArrowheads="1"/>
        </xdr:cNvSpPr>
      </xdr:nvSpPr>
      <xdr:spPr bwMode="auto">
        <a:xfrm>
          <a:off x="8181975" y="161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209</xdr:row>
      <xdr:rowOff>0</xdr:rowOff>
    </xdr:from>
    <xdr:to>
      <xdr:col>11</xdr:col>
      <xdr:colOff>180975</xdr:colOff>
      <xdr:row>210</xdr:row>
      <xdr:rowOff>47625</xdr:rowOff>
    </xdr:to>
    <xdr:sp macro="" textlink="">
      <xdr:nvSpPr>
        <xdr:cNvPr id="1032" name="Text Box 2">
          <a:extLst>
            <a:ext uri="{FF2B5EF4-FFF2-40B4-BE49-F238E27FC236}">
              <a16:creationId xmlns:a16="http://schemas.microsoft.com/office/drawing/2014/main" id="{EDB0F534-4A87-4C3E-BF21-B9080A188510}"/>
            </a:ext>
          </a:extLst>
        </xdr:cNvPr>
        <xdr:cNvSpPr txBox="1">
          <a:spLocks noChangeArrowheads="1"/>
        </xdr:cNvSpPr>
      </xdr:nvSpPr>
      <xdr:spPr bwMode="auto">
        <a:xfrm>
          <a:off x="8181975" y="161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209</xdr:row>
      <xdr:rowOff>0</xdr:rowOff>
    </xdr:from>
    <xdr:to>
      <xdr:col>11</xdr:col>
      <xdr:colOff>180975</xdr:colOff>
      <xdr:row>210</xdr:row>
      <xdr:rowOff>47625</xdr:rowOff>
    </xdr:to>
    <xdr:sp macro="" textlink="">
      <xdr:nvSpPr>
        <xdr:cNvPr id="1033" name="Text Box 2">
          <a:extLst>
            <a:ext uri="{FF2B5EF4-FFF2-40B4-BE49-F238E27FC236}">
              <a16:creationId xmlns:a16="http://schemas.microsoft.com/office/drawing/2014/main" id="{D223C100-998C-4E6D-A1D4-EFA9D11E6A0C}"/>
            </a:ext>
          </a:extLst>
        </xdr:cNvPr>
        <xdr:cNvSpPr txBox="1">
          <a:spLocks noChangeArrowheads="1"/>
        </xdr:cNvSpPr>
      </xdr:nvSpPr>
      <xdr:spPr bwMode="auto">
        <a:xfrm>
          <a:off x="8181975" y="161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38103</xdr:rowOff>
    </xdr:to>
    <xdr:sp macro="" textlink="">
      <xdr:nvSpPr>
        <xdr:cNvPr id="1034" name="Text Box 2">
          <a:extLst>
            <a:ext uri="{FF2B5EF4-FFF2-40B4-BE49-F238E27FC236}">
              <a16:creationId xmlns:a16="http://schemas.microsoft.com/office/drawing/2014/main" id="{B1EB053F-264A-4955-92EB-ECF32DA6EAF6}"/>
            </a:ext>
          </a:extLst>
        </xdr:cNvPr>
        <xdr:cNvSpPr txBox="1">
          <a:spLocks noChangeArrowheads="1"/>
        </xdr:cNvSpPr>
      </xdr:nvSpPr>
      <xdr:spPr bwMode="auto">
        <a:xfrm>
          <a:off x="8181975" y="6477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76203</xdr:rowOff>
    </xdr:to>
    <xdr:sp macro="" textlink="">
      <xdr:nvSpPr>
        <xdr:cNvPr id="1035" name="Text Box 2">
          <a:extLst>
            <a:ext uri="{FF2B5EF4-FFF2-40B4-BE49-F238E27FC236}">
              <a16:creationId xmlns:a16="http://schemas.microsoft.com/office/drawing/2014/main" id="{DC8B18E2-E564-450C-A64C-90019910E5AE}"/>
            </a:ext>
          </a:extLst>
        </xdr:cNvPr>
        <xdr:cNvSpPr txBox="1">
          <a:spLocks noChangeArrowheads="1"/>
        </xdr:cNvSpPr>
      </xdr:nvSpPr>
      <xdr:spPr bwMode="auto">
        <a:xfrm>
          <a:off x="8181975" y="64770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38103</xdr:rowOff>
    </xdr:to>
    <xdr:sp macro="" textlink="">
      <xdr:nvSpPr>
        <xdr:cNvPr id="1036" name="Text Box 2">
          <a:extLst>
            <a:ext uri="{FF2B5EF4-FFF2-40B4-BE49-F238E27FC236}">
              <a16:creationId xmlns:a16="http://schemas.microsoft.com/office/drawing/2014/main" id="{E5EFDA64-5AE3-4160-B772-EA5B0C8AA765}"/>
            </a:ext>
          </a:extLst>
        </xdr:cNvPr>
        <xdr:cNvSpPr txBox="1">
          <a:spLocks noChangeArrowheads="1"/>
        </xdr:cNvSpPr>
      </xdr:nvSpPr>
      <xdr:spPr bwMode="auto">
        <a:xfrm>
          <a:off x="8181975" y="6477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76203</xdr:rowOff>
    </xdr:to>
    <xdr:sp macro="" textlink="">
      <xdr:nvSpPr>
        <xdr:cNvPr id="1037" name="Text Box 2">
          <a:extLst>
            <a:ext uri="{FF2B5EF4-FFF2-40B4-BE49-F238E27FC236}">
              <a16:creationId xmlns:a16="http://schemas.microsoft.com/office/drawing/2014/main" id="{DCA84CFE-C60B-48FF-8A39-2142AEECD10C}"/>
            </a:ext>
          </a:extLst>
        </xdr:cNvPr>
        <xdr:cNvSpPr txBox="1">
          <a:spLocks noChangeArrowheads="1"/>
        </xdr:cNvSpPr>
      </xdr:nvSpPr>
      <xdr:spPr bwMode="auto">
        <a:xfrm>
          <a:off x="8181975" y="64770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38103</xdr:rowOff>
    </xdr:to>
    <xdr:sp macro="" textlink="">
      <xdr:nvSpPr>
        <xdr:cNvPr id="1038" name="Text Box 2">
          <a:extLst>
            <a:ext uri="{FF2B5EF4-FFF2-40B4-BE49-F238E27FC236}">
              <a16:creationId xmlns:a16="http://schemas.microsoft.com/office/drawing/2014/main" id="{8E619AB9-E44A-4C2B-9F5D-DA6E0D6FDEC5}"/>
            </a:ext>
          </a:extLst>
        </xdr:cNvPr>
        <xdr:cNvSpPr txBox="1">
          <a:spLocks noChangeArrowheads="1"/>
        </xdr:cNvSpPr>
      </xdr:nvSpPr>
      <xdr:spPr bwMode="auto">
        <a:xfrm>
          <a:off x="8181975" y="6477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76203</xdr:rowOff>
    </xdr:to>
    <xdr:sp macro="" textlink="">
      <xdr:nvSpPr>
        <xdr:cNvPr id="1039" name="Text Box 2">
          <a:extLst>
            <a:ext uri="{FF2B5EF4-FFF2-40B4-BE49-F238E27FC236}">
              <a16:creationId xmlns:a16="http://schemas.microsoft.com/office/drawing/2014/main" id="{559EACAF-6E28-4AB5-B835-63181F782BFA}"/>
            </a:ext>
          </a:extLst>
        </xdr:cNvPr>
        <xdr:cNvSpPr txBox="1">
          <a:spLocks noChangeArrowheads="1"/>
        </xdr:cNvSpPr>
      </xdr:nvSpPr>
      <xdr:spPr bwMode="auto">
        <a:xfrm>
          <a:off x="8181975" y="64770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47628</xdr:rowOff>
    </xdr:to>
    <xdr:sp macro="" textlink="">
      <xdr:nvSpPr>
        <xdr:cNvPr id="1040" name="Text Box 2">
          <a:extLst>
            <a:ext uri="{FF2B5EF4-FFF2-40B4-BE49-F238E27FC236}">
              <a16:creationId xmlns:a16="http://schemas.microsoft.com/office/drawing/2014/main" id="{2499DA4A-B951-42CA-9648-5E43F8535051}"/>
            </a:ext>
          </a:extLst>
        </xdr:cNvPr>
        <xdr:cNvSpPr txBox="1">
          <a:spLocks noChangeArrowheads="1"/>
        </xdr:cNvSpPr>
      </xdr:nvSpPr>
      <xdr:spPr bwMode="auto">
        <a:xfrm>
          <a:off x="8181975" y="6477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47628</xdr:rowOff>
    </xdr:to>
    <xdr:sp macro="" textlink="">
      <xdr:nvSpPr>
        <xdr:cNvPr id="1041" name="Text Box 2">
          <a:extLst>
            <a:ext uri="{FF2B5EF4-FFF2-40B4-BE49-F238E27FC236}">
              <a16:creationId xmlns:a16="http://schemas.microsoft.com/office/drawing/2014/main" id="{8574CFAC-5725-41E1-AAD1-FEC3D2B19217}"/>
            </a:ext>
          </a:extLst>
        </xdr:cNvPr>
        <xdr:cNvSpPr txBox="1">
          <a:spLocks noChangeArrowheads="1"/>
        </xdr:cNvSpPr>
      </xdr:nvSpPr>
      <xdr:spPr bwMode="auto">
        <a:xfrm>
          <a:off x="8181975" y="6477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47628</xdr:rowOff>
    </xdr:to>
    <xdr:sp macro="" textlink="">
      <xdr:nvSpPr>
        <xdr:cNvPr id="1042" name="Text Box 2">
          <a:extLst>
            <a:ext uri="{FF2B5EF4-FFF2-40B4-BE49-F238E27FC236}">
              <a16:creationId xmlns:a16="http://schemas.microsoft.com/office/drawing/2014/main" id="{CB38FBFC-8996-4779-8A4A-F736B2B66ACC}"/>
            </a:ext>
          </a:extLst>
        </xdr:cNvPr>
        <xdr:cNvSpPr txBox="1">
          <a:spLocks noChangeArrowheads="1"/>
        </xdr:cNvSpPr>
      </xdr:nvSpPr>
      <xdr:spPr bwMode="auto">
        <a:xfrm>
          <a:off x="8181975" y="6477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85728</xdr:rowOff>
    </xdr:to>
    <xdr:sp macro="" textlink="">
      <xdr:nvSpPr>
        <xdr:cNvPr id="1043" name="Text Box 2">
          <a:extLst>
            <a:ext uri="{FF2B5EF4-FFF2-40B4-BE49-F238E27FC236}">
              <a16:creationId xmlns:a16="http://schemas.microsoft.com/office/drawing/2014/main" id="{6CFE42F9-0A2A-4982-B2F7-FB0C342943AB}"/>
            </a:ext>
          </a:extLst>
        </xdr:cNvPr>
        <xdr:cNvSpPr txBox="1">
          <a:spLocks noChangeArrowheads="1"/>
        </xdr:cNvSpPr>
      </xdr:nvSpPr>
      <xdr:spPr bwMode="auto">
        <a:xfrm>
          <a:off x="8181975" y="647700"/>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85728</xdr:rowOff>
    </xdr:to>
    <xdr:sp macro="" textlink="">
      <xdr:nvSpPr>
        <xdr:cNvPr id="1044" name="Text Box 2">
          <a:extLst>
            <a:ext uri="{FF2B5EF4-FFF2-40B4-BE49-F238E27FC236}">
              <a16:creationId xmlns:a16="http://schemas.microsoft.com/office/drawing/2014/main" id="{8ECBA617-E916-4A44-93D1-C8829B4CBF80}"/>
            </a:ext>
          </a:extLst>
        </xdr:cNvPr>
        <xdr:cNvSpPr txBox="1">
          <a:spLocks noChangeArrowheads="1"/>
        </xdr:cNvSpPr>
      </xdr:nvSpPr>
      <xdr:spPr bwMode="auto">
        <a:xfrm>
          <a:off x="8181975" y="647700"/>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47628</xdr:rowOff>
    </xdr:to>
    <xdr:sp macro="" textlink="">
      <xdr:nvSpPr>
        <xdr:cNvPr id="1045" name="Text Box 2">
          <a:extLst>
            <a:ext uri="{FF2B5EF4-FFF2-40B4-BE49-F238E27FC236}">
              <a16:creationId xmlns:a16="http://schemas.microsoft.com/office/drawing/2014/main" id="{58DC9646-4700-4553-911A-DE0A1908BF0F}"/>
            </a:ext>
          </a:extLst>
        </xdr:cNvPr>
        <xdr:cNvSpPr txBox="1">
          <a:spLocks noChangeArrowheads="1"/>
        </xdr:cNvSpPr>
      </xdr:nvSpPr>
      <xdr:spPr bwMode="auto">
        <a:xfrm>
          <a:off x="8181975" y="6477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47628</xdr:rowOff>
    </xdr:to>
    <xdr:sp macro="" textlink="">
      <xdr:nvSpPr>
        <xdr:cNvPr id="1046" name="Text Box 2">
          <a:extLst>
            <a:ext uri="{FF2B5EF4-FFF2-40B4-BE49-F238E27FC236}">
              <a16:creationId xmlns:a16="http://schemas.microsoft.com/office/drawing/2014/main" id="{719B450A-9659-43F9-9359-863B2A009EB6}"/>
            </a:ext>
          </a:extLst>
        </xdr:cNvPr>
        <xdr:cNvSpPr txBox="1">
          <a:spLocks noChangeArrowheads="1"/>
        </xdr:cNvSpPr>
      </xdr:nvSpPr>
      <xdr:spPr bwMode="auto">
        <a:xfrm>
          <a:off x="8181975" y="6477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47628</xdr:rowOff>
    </xdr:to>
    <xdr:sp macro="" textlink="">
      <xdr:nvSpPr>
        <xdr:cNvPr id="1047" name="Text Box 2">
          <a:extLst>
            <a:ext uri="{FF2B5EF4-FFF2-40B4-BE49-F238E27FC236}">
              <a16:creationId xmlns:a16="http://schemas.microsoft.com/office/drawing/2014/main" id="{CC415BFB-D0B7-4E39-B532-C67ABAD0FD98}"/>
            </a:ext>
          </a:extLst>
        </xdr:cNvPr>
        <xdr:cNvSpPr txBox="1">
          <a:spLocks noChangeArrowheads="1"/>
        </xdr:cNvSpPr>
      </xdr:nvSpPr>
      <xdr:spPr bwMode="auto">
        <a:xfrm>
          <a:off x="8181975" y="6477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38103</xdr:rowOff>
    </xdr:to>
    <xdr:sp macro="" textlink="">
      <xdr:nvSpPr>
        <xdr:cNvPr id="1048" name="Text Box 2">
          <a:extLst>
            <a:ext uri="{FF2B5EF4-FFF2-40B4-BE49-F238E27FC236}">
              <a16:creationId xmlns:a16="http://schemas.microsoft.com/office/drawing/2014/main" id="{471F0076-D000-4FAA-8270-ED0EA9319081}"/>
            </a:ext>
          </a:extLst>
        </xdr:cNvPr>
        <xdr:cNvSpPr txBox="1">
          <a:spLocks noChangeArrowheads="1"/>
        </xdr:cNvSpPr>
      </xdr:nvSpPr>
      <xdr:spPr bwMode="auto">
        <a:xfrm>
          <a:off x="8181975" y="6477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38103</xdr:rowOff>
    </xdr:to>
    <xdr:sp macro="" textlink="">
      <xdr:nvSpPr>
        <xdr:cNvPr id="1049" name="Text Box 2">
          <a:extLst>
            <a:ext uri="{FF2B5EF4-FFF2-40B4-BE49-F238E27FC236}">
              <a16:creationId xmlns:a16="http://schemas.microsoft.com/office/drawing/2014/main" id="{FAF05101-5319-4770-86FB-34B667FBA5D9}"/>
            </a:ext>
          </a:extLst>
        </xdr:cNvPr>
        <xdr:cNvSpPr txBox="1">
          <a:spLocks noChangeArrowheads="1"/>
        </xdr:cNvSpPr>
      </xdr:nvSpPr>
      <xdr:spPr bwMode="auto">
        <a:xfrm>
          <a:off x="8181975" y="6477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38104</xdr:rowOff>
    </xdr:to>
    <xdr:sp macro="" textlink="">
      <xdr:nvSpPr>
        <xdr:cNvPr id="1050" name="Text Box 2">
          <a:extLst>
            <a:ext uri="{FF2B5EF4-FFF2-40B4-BE49-F238E27FC236}">
              <a16:creationId xmlns:a16="http://schemas.microsoft.com/office/drawing/2014/main" id="{49083041-E27A-464E-B5FE-D5758E47F708}"/>
            </a:ext>
          </a:extLst>
        </xdr:cNvPr>
        <xdr:cNvSpPr txBox="1">
          <a:spLocks noChangeArrowheads="1"/>
        </xdr:cNvSpPr>
      </xdr:nvSpPr>
      <xdr:spPr bwMode="auto">
        <a:xfrm>
          <a:off x="8181975" y="6477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76204</xdr:rowOff>
    </xdr:to>
    <xdr:sp macro="" textlink="">
      <xdr:nvSpPr>
        <xdr:cNvPr id="1051" name="Text Box 2">
          <a:extLst>
            <a:ext uri="{FF2B5EF4-FFF2-40B4-BE49-F238E27FC236}">
              <a16:creationId xmlns:a16="http://schemas.microsoft.com/office/drawing/2014/main" id="{96F44D25-497C-462D-AA7A-46C266BD51FF}"/>
            </a:ext>
          </a:extLst>
        </xdr:cNvPr>
        <xdr:cNvSpPr txBox="1">
          <a:spLocks noChangeArrowheads="1"/>
        </xdr:cNvSpPr>
      </xdr:nvSpPr>
      <xdr:spPr bwMode="auto">
        <a:xfrm>
          <a:off x="8181975" y="647700"/>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38104</xdr:rowOff>
    </xdr:to>
    <xdr:sp macro="" textlink="">
      <xdr:nvSpPr>
        <xdr:cNvPr id="1052" name="Text Box 2">
          <a:extLst>
            <a:ext uri="{FF2B5EF4-FFF2-40B4-BE49-F238E27FC236}">
              <a16:creationId xmlns:a16="http://schemas.microsoft.com/office/drawing/2014/main" id="{AC9CFEED-8899-4978-AA20-8195158221EA}"/>
            </a:ext>
          </a:extLst>
        </xdr:cNvPr>
        <xdr:cNvSpPr txBox="1">
          <a:spLocks noChangeArrowheads="1"/>
        </xdr:cNvSpPr>
      </xdr:nvSpPr>
      <xdr:spPr bwMode="auto">
        <a:xfrm>
          <a:off x="8181975" y="6477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76204</xdr:rowOff>
    </xdr:to>
    <xdr:sp macro="" textlink="">
      <xdr:nvSpPr>
        <xdr:cNvPr id="1053" name="Text Box 2">
          <a:extLst>
            <a:ext uri="{FF2B5EF4-FFF2-40B4-BE49-F238E27FC236}">
              <a16:creationId xmlns:a16="http://schemas.microsoft.com/office/drawing/2014/main" id="{8D97F35C-3337-46F3-B7FF-722EB9A569D0}"/>
            </a:ext>
          </a:extLst>
        </xdr:cNvPr>
        <xdr:cNvSpPr txBox="1">
          <a:spLocks noChangeArrowheads="1"/>
        </xdr:cNvSpPr>
      </xdr:nvSpPr>
      <xdr:spPr bwMode="auto">
        <a:xfrm>
          <a:off x="8181975" y="647700"/>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38104</xdr:rowOff>
    </xdr:to>
    <xdr:sp macro="" textlink="">
      <xdr:nvSpPr>
        <xdr:cNvPr id="1054" name="Text Box 2">
          <a:extLst>
            <a:ext uri="{FF2B5EF4-FFF2-40B4-BE49-F238E27FC236}">
              <a16:creationId xmlns:a16="http://schemas.microsoft.com/office/drawing/2014/main" id="{540F38BA-7CF3-4E0E-A7D3-3A4693FE0CD5}"/>
            </a:ext>
          </a:extLst>
        </xdr:cNvPr>
        <xdr:cNvSpPr txBox="1">
          <a:spLocks noChangeArrowheads="1"/>
        </xdr:cNvSpPr>
      </xdr:nvSpPr>
      <xdr:spPr bwMode="auto">
        <a:xfrm>
          <a:off x="8181975" y="6477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76204</xdr:rowOff>
    </xdr:to>
    <xdr:sp macro="" textlink="">
      <xdr:nvSpPr>
        <xdr:cNvPr id="1055" name="Text Box 2">
          <a:extLst>
            <a:ext uri="{FF2B5EF4-FFF2-40B4-BE49-F238E27FC236}">
              <a16:creationId xmlns:a16="http://schemas.microsoft.com/office/drawing/2014/main" id="{0EFE8D15-B9B8-40B7-976A-C6DB5FAEA734}"/>
            </a:ext>
          </a:extLst>
        </xdr:cNvPr>
        <xdr:cNvSpPr txBox="1">
          <a:spLocks noChangeArrowheads="1"/>
        </xdr:cNvSpPr>
      </xdr:nvSpPr>
      <xdr:spPr bwMode="auto">
        <a:xfrm>
          <a:off x="8181975" y="647700"/>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47629</xdr:rowOff>
    </xdr:to>
    <xdr:sp macro="" textlink="">
      <xdr:nvSpPr>
        <xdr:cNvPr id="1056" name="Text Box 2">
          <a:extLst>
            <a:ext uri="{FF2B5EF4-FFF2-40B4-BE49-F238E27FC236}">
              <a16:creationId xmlns:a16="http://schemas.microsoft.com/office/drawing/2014/main" id="{2B1B7275-3E61-4438-8302-A76D1D9F6A15}"/>
            </a:ext>
          </a:extLst>
        </xdr:cNvPr>
        <xdr:cNvSpPr txBox="1">
          <a:spLocks noChangeArrowheads="1"/>
        </xdr:cNvSpPr>
      </xdr:nvSpPr>
      <xdr:spPr bwMode="auto">
        <a:xfrm>
          <a:off x="8181975" y="6477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47629</xdr:rowOff>
    </xdr:to>
    <xdr:sp macro="" textlink="">
      <xdr:nvSpPr>
        <xdr:cNvPr id="1057" name="Text Box 2">
          <a:extLst>
            <a:ext uri="{FF2B5EF4-FFF2-40B4-BE49-F238E27FC236}">
              <a16:creationId xmlns:a16="http://schemas.microsoft.com/office/drawing/2014/main" id="{77E443D6-A023-4B6E-9B5D-8DD6F074D812}"/>
            </a:ext>
          </a:extLst>
        </xdr:cNvPr>
        <xdr:cNvSpPr txBox="1">
          <a:spLocks noChangeArrowheads="1"/>
        </xdr:cNvSpPr>
      </xdr:nvSpPr>
      <xdr:spPr bwMode="auto">
        <a:xfrm>
          <a:off x="8181975" y="6477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47629</xdr:rowOff>
    </xdr:to>
    <xdr:sp macro="" textlink="">
      <xdr:nvSpPr>
        <xdr:cNvPr id="1058" name="Text Box 2">
          <a:extLst>
            <a:ext uri="{FF2B5EF4-FFF2-40B4-BE49-F238E27FC236}">
              <a16:creationId xmlns:a16="http://schemas.microsoft.com/office/drawing/2014/main" id="{25FED180-5B42-4C27-A4EC-3E07A5D4F556}"/>
            </a:ext>
          </a:extLst>
        </xdr:cNvPr>
        <xdr:cNvSpPr txBox="1">
          <a:spLocks noChangeArrowheads="1"/>
        </xdr:cNvSpPr>
      </xdr:nvSpPr>
      <xdr:spPr bwMode="auto">
        <a:xfrm>
          <a:off x="8181975" y="6477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85729</xdr:rowOff>
    </xdr:to>
    <xdr:sp macro="" textlink="">
      <xdr:nvSpPr>
        <xdr:cNvPr id="1059" name="Text Box 2">
          <a:extLst>
            <a:ext uri="{FF2B5EF4-FFF2-40B4-BE49-F238E27FC236}">
              <a16:creationId xmlns:a16="http://schemas.microsoft.com/office/drawing/2014/main" id="{F0D99F71-0D15-40A2-87B3-3B1024C69B5B}"/>
            </a:ext>
          </a:extLst>
        </xdr:cNvPr>
        <xdr:cNvSpPr txBox="1">
          <a:spLocks noChangeArrowheads="1"/>
        </xdr:cNvSpPr>
      </xdr:nvSpPr>
      <xdr:spPr bwMode="auto">
        <a:xfrm>
          <a:off x="8181975" y="647700"/>
          <a:ext cx="76200" cy="247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85729</xdr:rowOff>
    </xdr:to>
    <xdr:sp macro="" textlink="">
      <xdr:nvSpPr>
        <xdr:cNvPr id="1060" name="Text Box 2">
          <a:extLst>
            <a:ext uri="{FF2B5EF4-FFF2-40B4-BE49-F238E27FC236}">
              <a16:creationId xmlns:a16="http://schemas.microsoft.com/office/drawing/2014/main" id="{F5560F86-73AC-42DC-B05B-E30B6AA0EB11}"/>
            </a:ext>
          </a:extLst>
        </xdr:cNvPr>
        <xdr:cNvSpPr txBox="1">
          <a:spLocks noChangeArrowheads="1"/>
        </xdr:cNvSpPr>
      </xdr:nvSpPr>
      <xdr:spPr bwMode="auto">
        <a:xfrm>
          <a:off x="8181975" y="647700"/>
          <a:ext cx="76200" cy="247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47629</xdr:rowOff>
    </xdr:to>
    <xdr:sp macro="" textlink="">
      <xdr:nvSpPr>
        <xdr:cNvPr id="1061" name="Text Box 2">
          <a:extLst>
            <a:ext uri="{FF2B5EF4-FFF2-40B4-BE49-F238E27FC236}">
              <a16:creationId xmlns:a16="http://schemas.microsoft.com/office/drawing/2014/main" id="{79665865-943E-49E0-82FB-B7B79C186C53}"/>
            </a:ext>
          </a:extLst>
        </xdr:cNvPr>
        <xdr:cNvSpPr txBox="1">
          <a:spLocks noChangeArrowheads="1"/>
        </xdr:cNvSpPr>
      </xdr:nvSpPr>
      <xdr:spPr bwMode="auto">
        <a:xfrm>
          <a:off x="8181975" y="6477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47629</xdr:rowOff>
    </xdr:to>
    <xdr:sp macro="" textlink="">
      <xdr:nvSpPr>
        <xdr:cNvPr id="1062" name="Text Box 2">
          <a:extLst>
            <a:ext uri="{FF2B5EF4-FFF2-40B4-BE49-F238E27FC236}">
              <a16:creationId xmlns:a16="http://schemas.microsoft.com/office/drawing/2014/main" id="{A19E9E1F-CE27-495D-AD0D-F6400B24C167}"/>
            </a:ext>
          </a:extLst>
        </xdr:cNvPr>
        <xdr:cNvSpPr txBox="1">
          <a:spLocks noChangeArrowheads="1"/>
        </xdr:cNvSpPr>
      </xdr:nvSpPr>
      <xdr:spPr bwMode="auto">
        <a:xfrm>
          <a:off x="8181975" y="6477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47629</xdr:rowOff>
    </xdr:to>
    <xdr:sp macro="" textlink="">
      <xdr:nvSpPr>
        <xdr:cNvPr id="1063" name="Text Box 2">
          <a:extLst>
            <a:ext uri="{FF2B5EF4-FFF2-40B4-BE49-F238E27FC236}">
              <a16:creationId xmlns:a16="http://schemas.microsoft.com/office/drawing/2014/main" id="{4B0DA6CB-40E7-41B0-B694-D81EC8AC6F65}"/>
            </a:ext>
          </a:extLst>
        </xdr:cNvPr>
        <xdr:cNvSpPr txBox="1">
          <a:spLocks noChangeArrowheads="1"/>
        </xdr:cNvSpPr>
      </xdr:nvSpPr>
      <xdr:spPr bwMode="auto">
        <a:xfrm>
          <a:off x="8181975" y="6477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38104</xdr:rowOff>
    </xdr:to>
    <xdr:sp macro="" textlink="">
      <xdr:nvSpPr>
        <xdr:cNvPr id="1064" name="Text Box 2">
          <a:extLst>
            <a:ext uri="{FF2B5EF4-FFF2-40B4-BE49-F238E27FC236}">
              <a16:creationId xmlns:a16="http://schemas.microsoft.com/office/drawing/2014/main" id="{8F1AE868-A4CA-4DBA-934E-345CD0219A39}"/>
            </a:ext>
          </a:extLst>
        </xdr:cNvPr>
        <xdr:cNvSpPr txBox="1">
          <a:spLocks noChangeArrowheads="1"/>
        </xdr:cNvSpPr>
      </xdr:nvSpPr>
      <xdr:spPr bwMode="auto">
        <a:xfrm>
          <a:off x="8181975" y="6477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38104</xdr:rowOff>
    </xdr:to>
    <xdr:sp macro="" textlink="">
      <xdr:nvSpPr>
        <xdr:cNvPr id="1065" name="Text Box 2">
          <a:extLst>
            <a:ext uri="{FF2B5EF4-FFF2-40B4-BE49-F238E27FC236}">
              <a16:creationId xmlns:a16="http://schemas.microsoft.com/office/drawing/2014/main" id="{1B6A6C3C-408C-4C80-A75F-D6B12C1705E3}"/>
            </a:ext>
          </a:extLst>
        </xdr:cNvPr>
        <xdr:cNvSpPr txBox="1">
          <a:spLocks noChangeArrowheads="1"/>
        </xdr:cNvSpPr>
      </xdr:nvSpPr>
      <xdr:spPr bwMode="auto">
        <a:xfrm>
          <a:off x="8181975" y="6477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25735</xdr:rowOff>
    </xdr:to>
    <xdr:sp macro="" textlink="">
      <xdr:nvSpPr>
        <xdr:cNvPr id="1066" name="Text Box 2">
          <a:extLst>
            <a:ext uri="{FF2B5EF4-FFF2-40B4-BE49-F238E27FC236}">
              <a16:creationId xmlns:a16="http://schemas.microsoft.com/office/drawing/2014/main" id="{E2C4B48E-861B-456D-B1BF-7D2A64C9220B}"/>
            </a:ext>
          </a:extLst>
        </xdr:cNvPr>
        <xdr:cNvSpPr txBox="1">
          <a:spLocks noChangeArrowheads="1"/>
        </xdr:cNvSpPr>
      </xdr:nvSpPr>
      <xdr:spPr bwMode="auto">
        <a:xfrm>
          <a:off x="81819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63835</xdr:rowOff>
    </xdr:to>
    <xdr:sp macro="" textlink="">
      <xdr:nvSpPr>
        <xdr:cNvPr id="1067" name="Text Box 2">
          <a:extLst>
            <a:ext uri="{FF2B5EF4-FFF2-40B4-BE49-F238E27FC236}">
              <a16:creationId xmlns:a16="http://schemas.microsoft.com/office/drawing/2014/main" id="{AC340507-57AC-4049-B4FE-479C3034127A}"/>
            </a:ext>
          </a:extLst>
        </xdr:cNvPr>
        <xdr:cNvSpPr txBox="1">
          <a:spLocks noChangeArrowheads="1"/>
        </xdr:cNvSpPr>
      </xdr:nvSpPr>
      <xdr:spPr bwMode="auto">
        <a:xfrm>
          <a:off x="81819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25735</xdr:rowOff>
    </xdr:to>
    <xdr:sp macro="" textlink="">
      <xdr:nvSpPr>
        <xdr:cNvPr id="1068" name="Text Box 2">
          <a:extLst>
            <a:ext uri="{FF2B5EF4-FFF2-40B4-BE49-F238E27FC236}">
              <a16:creationId xmlns:a16="http://schemas.microsoft.com/office/drawing/2014/main" id="{A5BDEA2A-ED5B-4D73-8CF5-0C81F0304CF2}"/>
            </a:ext>
          </a:extLst>
        </xdr:cNvPr>
        <xdr:cNvSpPr txBox="1">
          <a:spLocks noChangeArrowheads="1"/>
        </xdr:cNvSpPr>
      </xdr:nvSpPr>
      <xdr:spPr bwMode="auto">
        <a:xfrm>
          <a:off x="81819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63835</xdr:rowOff>
    </xdr:to>
    <xdr:sp macro="" textlink="">
      <xdr:nvSpPr>
        <xdr:cNvPr id="1069" name="Text Box 2">
          <a:extLst>
            <a:ext uri="{FF2B5EF4-FFF2-40B4-BE49-F238E27FC236}">
              <a16:creationId xmlns:a16="http://schemas.microsoft.com/office/drawing/2014/main" id="{35813BC1-A61D-4036-BEC6-D42FA30D8130}"/>
            </a:ext>
          </a:extLst>
        </xdr:cNvPr>
        <xdr:cNvSpPr txBox="1">
          <a:spLocks noChangeArrowheads="1"/>
        </xdr:cNvSpPr>
      </xdr:nvSpPr>
      <xdr:spPr bwMode="auto">
        <a:xfrm>
          <a:off x="81819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25735</xdr:rowOff>
    </xdr:to>
    <xdr:sp macro="" textlink="">
      <xdr:nvSpPr>
        <xdr:cNvPr id="1070" name="Text Box 2">
          <a:extLst>
            <a:ext uri="{FF2B5EF4-FFF2-40B4-BE49-F238E27FC236}">
              <a16:creationId xmlns:a16="http://schemas.microsoft.com/office/drawing/2014/main" id="{5EAB6502-DE5E-468D-84AB-07E0102CBECA}"/>
            </a:ext>
          </a:extLst>
        </xdr:cNvPr>
        <xdr:cNvSpPr txBox="1">
          <a:spLocks noChangeArrowheads="1"/>
        </xdr:cNvSpPr>
      </xdr:nvSpPr>
      <xdr:spPr bwMode="auto">
        <a:xfrm>
          <a:off x="81819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63835</xdr:rowOff>
    </xdr:to>
    <xdr:sp macro="" textlink="">
      <xdr:nvSpPr>
        <xdr:cNvPr id="1071" name="Text Box 2">
          <a:extLst>
            <a:ext uri="{FF2B5EF4-FFF2-40B4-BE49-F238E27FC236}">
              <a16:creationId xmlns:a16="http://schemas.microsoft.com/office/drawing/2014/main" id="{1B576AC7-4EAE-4586-A8E8-45C2A2B5865A}"/>
            </a:ext>
          </a:extLst>
        </xdr:cNvPr>
        <xdr:cNvSpPr txBox="1">
          <a:spLocks noChangeArrowheads="1"/>
        </xdr:cNvSpPr>
      </xdr:nvSpPr>
      <xdr:spPr bwMode="auto">
        <a:xfrm>
          <a:off x="81819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35260</xdr:rowOff>
    </xdr:to>
    <xdr:sp macro="" textlink="">
      <xdr:nvSpPr>
        <xdr:cNvPr id="1072" name="Text Box 2">
          <a:extLst>
            <a:ext uri="{FF2B5EF4-FFF2-40B4-BE49-F238E27FC236}">
              <a16:creationId xmlns:a16="http://schemas.microsoft.com/office/drawing/2014/main" id="{7CEDCC25-DD5B-49D5-B88E-45A9D19A8BD7}"/>
            </a:ext>
          </a:extLst>
        </xdr:cNvPr>
        <xdr:cNvSpPr txBox="1">
          <a:spLocks noChangeArrowheads="1"/>
        </xdr:cNvSpPr>
      </xdr:nvSpPr>
      <xdr:spPr bwMode="auto">
        <a:xfrm>
          <a:off x="81819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35260</xdr:rowOff>
    </xdr:to>
    <xdr:sp macro="" textlink="">
      <xdr:nvSpPr>
        <xdr:cNvPr id="1073" name="Text Box 2">
          <a:extLst>
            <a:ext uri="{FF2B5EF4-FFF2-40B4-BE49-F238E27FC236}">
              <a16:creationId xmlns:a16="http://schemas.microsoft.com/office/drawing/2014/main" id="{576ABD38-4192-4A25-88A9-2FE82A2B6B4D}"/>
            </a:ext>
          </a:extLst>
        </xdr:cNvPr>
        <xdr:cNvSpPr txBox="1">
          <a:spLocks noChangeArrowheads="1"/>
        </xdr:cNvSpPr>
      </xdr:nvSpPr>
      <xdr:spPr bwMode="auto">
        <a:xfrm>
          <a:off x="81819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35260</xdr:rowOff>
    </xdr:to>
    <xdr:sp macro="" textlink="">
      <xdr:nvSpPr>
        <xdr:cNvPr id="1074" name="Text Box 2">
          <a:extLst>
            <a:ext uri="{FF2B5EF4-FFF2-40B4-BE49-F238E27FC236}">
              <a16:creationId xmlns:a16="http://schemas.microsoft.com/office/drawing/2014/main" id="{02B9DCCF-17C4-4BD4-85A0-E8D0E9B92D2F}"/>
            </a:ext>
          </a:extLst>
        </xdr:cNvPr>
        <xdr:cNvSpPr txBox="1">
          <a:spLocks noChangeArrowheads="1"/>
        </xdr:cNvSpPr>
      </xdr:nvSpPr>
      <xdr:spPr bwMode="auto">
        <a:xfrm>
          <a:off x="81819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73360</xdr:rowOff>
    </xdr:to>
    <xdr:sp macro="" textlink="">
      <xdr:nvSpPr>
        <xdr:cNvPr id="1075" name="Text Box 2">
          <a:extLst>
            <a:ext uri="{FF2B5EF4-FFF2-40B4-BE49-F238E27FC236}">
              <a16:creationId xmlns:a16="http://schemas.microsoft.com/office/drawing/2014/main" id="{A5A47089-78E5-4D56-A0E7-5A2835A9C9E0}"/>
            </a:ext>
          </a:extLst>
        </xdr:cNvPr>
        <xdr:cNvSpPr txBox="1">
          <a:spLocks noChangeArrowheads="1"/>
        </xdr:cNvSpPr>
      </xdr:nvSpPr>
      <xdr:spPr bwMode="auto">
        <a:xfrm>
          <a:off x="818197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73360</xdr:rowOff>
    </xdr:to>
    <xdr:sp macro="" textlink="">
      <xdr:nvSpPr>
        <xdr:cNvPr id="1076" name="Text Box 2">
          <a:extLst>
            <a:ext uri="{FF2B5EF4-FFF2-40B4-BE49-F238E27FC236}">
              <a16:creationId xmlns:a16="http://schemas.microsoft.com/office/drawing/2014/main" id="{4F1431F8-976A-43A7-A966-86ADCDE1CAED}"/>
            </a:ext>
          </a:extLst>
        </xdr:cNvPr>
        <xdr:cNvSpPr txBox="1">
          <a:spLocks noChangeArrowheads="1"/>
        </xdr:cNvSpPr>
      </xdr:nvSpPr>
      <xdr:spPr bwMode="auto">
        <a:xfrm>
          <a:off x="818197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35260</xdr:rowOff>
    </xdr:to>
    <xdr:sp macro="" textlink="">
      <xdr:nvSpPr>
        <xdr:cNvPr id="1077" name="Text Box 2">
          <a:extLst>
            <a:ext uri="{FF2B5EF4-FFF2-40B4-BE49-F238E27FC236}">
              <a16:creationId xmlns:a16="http://schemas.microsoft.com/office/drawing/2014/main" id="{72891ADF-61A7-4708-8E44-ACE56488DAC6}"/>
            </a:ext>
          </a:extLst>
        </xdr:cNvPr>
        <xdr:cNvSpPr txBox="1">
          <a:spLocks noChangeArrowheads="1"/>
        </xdr:cNvSpPr>
      </xdr:nvSpPr>
      <xdr:spPr bwMode="auto">
        <a:xfrm>
          <a:off x="81819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35260</xdr:rowOff>
    </xdr:to>
    <xdr:sp macro="" textlink="">
      <xdr:nvSpPr>
        <xdr:cNvPr id="1078" name="Text Box 2">
          <a:extLst>
            <a:ext uri="{FF2B5EF4-FFF2-40B4-BE49-F238E27FC236}">
              <a16:creationId xmlns:a16="http://schemas.microsoft.com/office/drawing/2014/main" id="{883B556E-D438-477C-9118-688F80F08FCA}"/>
            </a:ext>
          </a:extLst>
        </xdr:cNvPr>
        <xdr:cNvSpPr txBox="1">
          <a:spLocks noChangeArrowheads="1"/>
        </xdr:cNvSpPr>
      </xdr:nvSpPr>
      <xdr:spPr bwMode="auto">
        <a:xfrm>
          <a:off x="81819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35260</xdr:rowOff>
    </xdr:to>
    <xdr:sp macro="" textlink="">
      <xdr:nvSpPr>
        <xdr:cNvPr id="1079" name="Text Box 2">
          <a:extLst>
            <a:ext uri="{FF2B5EF4-FFF2-40B4-BE49-F238E27FC236}">
              <a16:creationId xmlns:a16="http://schemas.microsoft.com/office/drawing/2014/main" id="{D3B3BB26-45BE-4E57-A9D8-7F7B619CEE8E}"/>
            </a:ext>
          </a:extLst>
        </xdr:cNvPr>
        <xdr:cNvSpPr txBox="1">
          <a:spLocks noChangeArrowheads="1"/>
        </xdr:cNvSpPr>
      </xdr:nvSpPr>
      <xdr:spPr bwMode="auto">
        <a:xfrm>
          <a:off x="81819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25735</xdr:rowOff>
    </xdr:to>
    <xdr:sp macro="" textlink="">
      <xdr:nvSpPr>
        <xdr:cNvPr id="1080" name="Text Box 2">
          <a:extLst>
            <a:ext uri="{FF2B5EF4-FFF2-40B4-BE49-F238E27FC236}">
              <a16:creationId xmlns:a16="http://schemas.microsoft.com/office/drawing/2014/main" id="{365BFF44-569E-4901-BAD8-F9CC734B1A4E}"/>
            </a:ext>
          </a:extLst>
        </xdr:cNvPr>
        <xdr:cNvSpPr txBox="1">
          <a:spLocks noChangeArrowheads="1"/>
        </xdr:cNvSpPr>
      </xdr:nvSpPr>
      <xdr:spPr bwMode="auto">
        <a:xfrm>
          <a:off x="81819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25735</xdr:rowOff>
    </xdr:to>
    <xdr:sp macro="" textlink="">
      <xdr:nvSpPr>
        <xdr:cNvPr id="1081" name="Text Box 2">
          <a:extLst>
            <a:ext uri="{FF2B5EF4-FFF2-40B4-BE49-F238E27FC236}">
              <a16:creationId xmlns:a16="http://schemas.microsoft.com/office/drawing/2014/main" id="{B0245581-44C0-4716-8C00-554018EDB0CB}"/>
            </a:ext>
          </a:extLst>
        </xdr:cNvPr>
        <xdr:cNvSpPr txBox="1">
          <a:spLocks noChangeArrowheads="1"/>
        </xdr:cNvSpPr>
      </xdr:nvSpPr>
      <xdr:spPr bwMode="auto">
        <a:xfrm>
          <a:off x="81819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31369</xdr:rowOff>
    </xdr:to>
    <xdr:sp macro="" textlink="">
      <xdr:nvSpPr>
        <xdr:cNvPr id="1082" name="Text Box 2">
          <a:extLst>
            <a:ext uri="{FF2B5EF4-FFF2-40B4-BE49-F238E27FC236}">
              <a16:creationId xmlns:a16="http://schemas.microsoft.com/office/drawing/2014/main" id="{16768BFB-185D-4BE0-A4C9-2907808AB573}"/>
            </a:ext>
          </a:extLst>
        </xdr:cNvPr>
        <xdr:cNvSpPr txBox="1">
          <a:spLocks noChangeArrowheads="1"/>
        </xdr:cNvSpPr>
      </xdr:nvSpPr>
      <xdr:spPr bwMode="auto">
        <a:xfrm>
          <a:off x="81819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69469</xdr:rowOff>
    </xdr:to>
    <xdr:sp macro="" textlink="">
      <xdr:nvSpPr>
        <xdr:cNvPr id="1083" name="Text Box 2">
          <a:extLst>
            <a:ext uri="{FF2B5EF4-FFF2-40B4-BE49-F238E27FC236}">
              <a16:creationId xmlns:a16="http://schemas.microsoft.com/office/drawing/2014/main" id="{8CC0A37F-8E56-4F66-8CF9-3D816EF48DD3}"/>
            </a:ext>
          </a:extLst>
        </xdr:cNvPr>
        <xdr:cNvSpPr txBox="1">
          <a:spLocks noChangeArrowheads="1"/>
        </xdr:cNvSpPr>
      </xdr:nvSpPr>
      <xdr:spPr bwMode="auto">
        <a:xfrm>
          <a:off x="81819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31369</xdr:rowOff>
    </xdr:to>
    <xdr:sp macro="" textlink="">
      <xdr:nvSpPr>
        <xdr:cNvPr id="1084" name="Text Box 2">
          <a:extLst>
            <a:ext uri="{FF2B5EF4-FFF2-40B4-BE49-F238E27FC236}">
              <a16:creationId xmlns:a16="http://schemas.microsoft.com/office/drawing/2014/main" id="{A2DD071A-DA57-498C-82A0-62E3EB576148}"/>
            </a:ext>
          </a:extLst>
        </xdr:cNvPr>
        <xdr:cNvSpPr txBox="1">
          <a:spLocks noChangeArrowheads="1"/>
        </xdr:cNvSpPr>
      </xdr:nvSpPr>
      <xdr:spPr bwMode="auto">
        <a:xfrm>
          <a:off x="81819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69469</xdr:rowOff>
    </xdr:to>
    <xdr:sp macro="" textlink="">
      <xdr:nvSpPr>
        <xdr:cNvPr id="1085" name="Text Box 2">
          <a:extLst>
            <a:ext uri="{FF2B5EF4-FFF2-40B4-BE49-F238E27FC236}">
              <a16:creationId xmlns:a16="http://schemas.microsoft.com/office/drawing/2014/main" id="{011A77E1-26E9-4E7B-A4CB-A54BFEAAF7D1}"/>
            </a:ext>
          </a:extLst>
        </xdr:cNvPr>
        <xdr:cNvSpPr txBox="1">
          <a:spLocks noChangeArrowheads="1"/>
        </xdr:cNvSpPr>
      </xdr:nvSpPr>
      <xdr:spPr bwMode="auto">
        <a:xfrm>
          <a:off x="81819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31369</xdr:rowOff>
    </xdr:to>
    <xdr:sp macro="" textlink="">
      <xdr:nvSpPr>
        <xdr:cNvPr id="1086" name="Text Box 2">
          <a:extLst>
            <a:ext uri="{FF2B5EF4-FFF2-40B4-BE49-F238E27FC236}">
              <a16:creationId xmlns:a16="http://schemas.microsoft.com/office/drawing/2014/main" id="{96AD2BF7-7140-482A-8AF3-8C86FA4E93B0}"/>
            </a:ext>
          </a:extLst>
        </xdr:cNvPr>
        <xdr:cNvSpPr txBox="1">
          <a:spLocks noChangeArrowheads="1"/>
        </xdr:cNvSpPr>
      </xdr:nvSpPr>
      <xdr:spPr bwMode="auto">
        <a:xfrm>
          <a:off x="81819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69469</xdr:rowOff>
    </xdr:to>
    <xdr:sp macro="" textlink="">
      <xdr:nvSpPr>
        <xdr:cNvPr id="1087" name="Text Box 2">
          <a:extLst>
            <a:ext uri="{FF2B5EF4-FFF2-40B4-BE49-F238E27FC236}">
              <a16:creationId xmlns:a16="http://schemas.microsoft.com/office/drawing/2014/main" id="{36DE8C19-933E-4429-8BD5-038663962E70}"/>
            </a:ext>
          </a:extLst>
        </xdr:cNvPr>
        <xdr:cNvSpPr txBox="1">
          <a:spLocks noChangeArrowheads="1"/>
        </xdr:cNvSpPr>
      </xdr:nvSpPr>
      <xdr:spPr bwMode="auto">
        <a:xfrm>
          <a:off x="81819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40894</xdr:rowOff>
    </xdr:to>
    <xdr:sp macro="" textlink="">
      <xdr:nvSpPr>
        <xdr:cNvPr id="1088" name="Text Box 2">
          <a:extLst>
            <a:ext uri="{FF2B5EF4-FFF2-40B4-BE49-F238E27FC236}">
              <a16:creationId xmlns:a16="http://schemas.microsoft.com/office/drawing/2014/main" id="{E3DA7356-5D0B-4290-ACEA-D1A314B2B0A0}"/>
            </a:ext>
          </a:extLst>
        </xdr:cNvPr>
        <xdr:cNvSpPr txBox="1">
          <a:spLocks noChangeArrowheads="1"/>
        </xdr:cNvSpPr>
      </xdr:nvSpPr>
      <xdr:spPr bwMode="auto">
        <a:xfrm>
          <a:off x="81819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40894</xdr:rowOff>
    </xdr:to>
    <xdr:sp macro="" textlink="">
      <xdr:nvSpPr>
        <xdr:cNvPr id="1089" name="Text Box 2">
          <a:extLst>
            <a:ext uri="{FF2B5EF4-FFF2-40B4-BE49-F238E27FC236}">
              <a16:creationId xmlns:a16="http://schemas.microsoft.com/office/drawing/2014/main" id="{E0CDC6E9-906D-4280-AE3C-BC20DB8C6110}"/>
            </a:ext>
          </a:extLst>
        </xdr:cNvPr>
        <xdr:cNvSpPr txBox="1">
          <a:spLocks noChangeArrowheads="1"/>
        </xdr:cNvSpPr>
      </xdr:nvSpPr>
      <xdr:spPr bwMode="auto">
        <a:xfrm>
          <a:off x="81819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40894</xdr:rowOff>
    </xdr:to>
    <xdr:sp macro="" textlink="">
      <xdr:nvSpPr>
        <xdr:cNvPr id="1090" name="Text Box 2">
          <a:extLst>
            <a:ext uri="{FF2B5EF4-FFF2-40B4-BE49-F238E27FC236}">
              <a16:creationId xmlns:a16="http://schemas.microsoft.com/office/drawing/2014/main" id="{F33FB35D-0BE8-4F35-9B20-6784BD793C1D}"/>
            </a:ext>
          </a:extLst>
        </xdr:cNvPr>
        <xdr:cNvSpPr txBox="1">
          <a:spLocks noChangeArrowheads="1"/>
        </xdr:cNvSpPr>
      </xdr:nvSpPr>
      <xdr:spPr bwMode="auto">
        <a:xfrm>
          <a:off x="81819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78994</xdr:rowOff>
    </xdr:to>
    <xdr:sp macro="" textlink="">
      <xdr:nvSpPr>
        <xdr:cNvPr id="1091" name="Text Box 2">
          <a:extLst>
            <a:ext uri="{FF2B5EF4-FFF2-40B4-BE49-F238E27FC236}">
              <a16:creationId xmlns:a16="http://schemas.microsoft.com/office/drawing/2014/main" id="{0A062C80-DD5F-489F-8C1C-FE861791B9FF}"/>
            </a:ext>
          </a:extLst>
        </xdr:cNvPr>
        <xdr:cNvSpPr txBox="1">
          <a:spLocks noChangeArrowheads="1"/>
        </xdr:cNvSpPr>
      </xdr:nvSpPr>
      <xdr:spPr bwMode="auto">
        <a:xfrm>
          <a:off x="818197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78994</xdr:rowOff>
    </xdr:to>
    <xdr:sp macro="" textlink="">
      <xdr:nvSpPr>
        <xdr:cNvPr id="1092" name="Text Box 2">
          <a:extLst>
            <a:ext uri="{FF2B5EF4-FFF2-40B4-BE49-F238E27FC236}">
              <a16:creationId xmlns:a16="http://schemas.microsoft.com/office/drawing/2014/main" id="{89A2D0A9-0F9F-4CFE-8434-5559D130B9E5}"/>
            </a:ext>
          </a:extLst>
        </xdr:cNvPr>
        <xdr:cNvSpPr txBox="1">
          <a:spLocks noChangeArrowheads="1"/>
        </xdr:cNvSpPr>
      </xdr:nvSpPr>
      <xdr:spPr bwMode="auto">
        <a:xfrm>
          <a:off x="818197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40894</xdr:rowOff>
    </xdr:to>
    <xdr:sp macro="" textlink="">
      <xdr:nvSpPr>
        <xdr:cNvPr id="1093" name="Text Box 2">
          <a:extLst>
            <a:ext uri="{FF2B5EF4-FFF2-40B4-BE49-F238E27FC236}">
              <a16:creationId xmlns:a16="http://schemas.microsoft.com/office/drawing/2014/main" id="{E4DAFBF5-F9F7-4AAF-861A-4A4D0C164FAE}"/>
            </a:ext>
          </a:extLst>
        </xdr:cNvPr>
        <xdr:cNvSpPr txBox="1">
          <a:spLocks noChangeArrowheads="1"/>
        </xdr:cNvSpPr>
      </xdr:nvSpPr>
      <xdr:spPr bwMode="auto">
        <a:xfrm>
          <a:off x="81819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40894</xdr:rowOff>
    </xdr:to>
    <xdr:sp macro="" textlink="">
      <xdr:nvSpPr>
        <xdr:cNvPr id="1094" name="Text Box 2">
          <a:extLst>
            <a:ext uri="{FF2B5EF4-FFF2-40B4-BE49-F238E27FC236}">
              <a16:creationId xmlns:a16="http://schemas.microsoft.com/office/drawing/2014/main" id="{CC9962DD-4713-4D3C-A96C-7A8FCBCF4A1B}"/>
            </a:ext>
          </a:extLst>
        </xdr:cNvPr>
        <xdr:cNvSpPr txBox="1">
          <a:spLocks noChangeArrowheads="1"/>
        </xdr:cNvSpPr>
      </xdr:nvSpPr>
      <xdr:spPr bwMode="auto">
        <a:xfrm>
          <a:off x="81819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40894</xdr:rowOff>
    </xdr:to>
    <xdr:sp macro="" textlink="">
      <xdr:nvSpPr>
        <xdr:cNvPr id="1095" name="Text Box 2">
          <a:extLst>
            <a:ext uri="{FF2B5EF4-FFF2-40B4-BE49-F238E27FC236}">
              <a16:creationId xmlns:a16="http://schemas.microsoft.com/office/drawing/2014/main" id="{52E4E361-9326-4B5E-900B-D2C70881E737}"/>
            </a:ext>
          </a:extLst>
        </xdr:cNvPr>
        <xdr:cNvSpPr txBox="1">
          <a:spLocks noChangeArrowheads="1"/>
        </xdr:cNvSpPr>
      </xdr:nvSpPr>
      <xdr:spPr bwMode="auto">
        <a:xfrm>
          <a:off x="81819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31369</xdr:rowOff>
    </xdr:to>
    <xdr:sp macro="" textlink="">
      <xdr:nvSpPr>
        <xdr:cNvPr id="1096" name="Text Box 2">
          <a:extLst>
            <a:ext uri="{FF2B5EF4-FFF2-40B4-BE49-F238E27FC236}">
              <a16:creationId xmlns:a16="http://schemas.microsoft.com/office/drawing/2014/main" id="{74EAE8C6-A6F9-4CC8-B8E5-842A5F2E0485}"/>
            </a:ext>
          </a:extLst>
        </xdr:cNvPr>
        <xdr:cNvSpPr txBox="1">
          <a:spLocks noChangeArrowheads="1"/>
        </xdr:cNvSpPr>
      </xdr:nvSpPr>
      <xdr:spPr bwMode="auto">
        <a:xfrm>
          <a:off x="81819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212</xdr:row>
      <xdr:rowOff>0</xdr:rowOff>
    </xdr:from>
    <xdr:to>
      <xdr:col>11</xdr:col>
      <xdr:colOff>180975</xdr:colOff>
      <xdr:row>213</xdr:row>
      <xdr:rowOff>31369</xdr:rowOff>
    </xdr:to>
    <xdr:sp macro="" textlink="">
      <xdr:nvSpPr>
        <xdr:cNvPr id="1097" name="Text Box 2">
          <a:extLst>
            <a:ext uri="{FF2B5EF4-FFF2-40B4-BE49-F238E27FC236}">
              <a16:creationId xmlns:a16="http://schemas.microsoft.com/office/drawing/2014/main" id="{CF1E48AA-0E8F-4F6F-B035-87BA43BEE069}"/>
            </a:ext>
          </a:extLst>
        </xdr:cNvPr>
        <xdr:cNvSpPr txBox="1">
          <a:spLocks noChangeArrowheads="1"/>
        </xdr:cNvSpPr>
      </xdr:nvSpPr>
      <xdr:spPr bwMode="auto">
        <a:xfrm>
          <a:off x="81819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25735</xdr:rowOff>
    </xdr:to>
    <xdr:sp macro="" textlink="">
      <xdr:nvSpPr>
        <xdr:cNvPr id="1098" name="Text Box 2">
          <a:extLst>
            <a:ext uri="{FF2B5EF4-FFF2-40B4-BE49-F238E27FC236}">
              <a16:creationId xmlns:a16="http://schemas.microsoft.com/office/drawing/2014/main" id="{89DED9FF-0E93-4EB8-882D-995C642B2796}"/>
            </a:ext>
          </a:extLst>
        </xdr:cNvPr>
        <xdr:cNvSpPr txBox="1">
          <a:spLocks noChangeArrowheads="1"/>
        </xdr:cNvSpPr>
      </xdr:nvSpPr>
      <xdr:spPr bwMode="auto">
        <a:xfrm>
          <a:off x="7334250" y="6858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63835</xdr:rowOff>
    </xdr:to>
    <xdr:sp macro="" textlink="">
      <xdr:nvSpPr>
        <xdr:cNvPr id="1099" name="Text Box 2">
          <a:extLst>
            <a:ext uri="{FF2B5EF4-FFF2-40B4-BE49-F238E27FC236}">
              <a16:creationId xmlns:a16="http://schemas.microsoft.com/office/drawing/2014/main" id="{5852E293-26ED-47FB-A12C-45E71202B4E1}"/>
            </a:ext>
          </a:extLst>
        </xdr:cNvPr>
        <xdr:cNvSpPr txBox="1">
          <a:spLocks noChangeArrowheads="1"/>
        </xdr:cNvSpPr>
      </xdr:nvSpPr>
      <xdr:spPr bwMode="auto">
        <a:xfrm>
          <a:off x="7334250" y="6858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25735</xdr:rowOff>
    </xdr:to>
    <xdr:sp macro="" textlink="">
      <xdr:nvSpPr>
        <xdr:cNvPr id="1100" name="Text Box 2">
          <a:extLst>
            <a:ext uri="{FF2B5EF4-FFF2-40B4-BE49-F238E27FC236}">
              <a16:creationId xmlns:a16="http://schemas.microsoft.com/office/drawing/2014/main" id="{17161CA3-3A53-4670-9076-D3A568B90F4C}"/>
            </a:ext>
          </a:extLst>
        </xdr:cNvPr>
        <xdr:cNvSpPr txBox="1">
          <a:spLocks noChangeArrowheads="1"/>
        </xdr:cNvSpPr>
      </xdr:nvSpPr>
      <xdr:spPr bwMode="auto">
        <a:xfrm>
          <a:off x="7334250" y="6858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63835</xdr:rowOff>
    </xdr:to>
    <xdr:sp macro="" textlink="">
      <xdr:nvSpPr>
        <xdr:cNvPr id="1101" name="Text Box 2">
          <a:extLst>
            <a:ext uri="{FF2B5EF4-FFF2-40B4-BE49-F238E27FC236}">
              <a16:creationId xmlns:a16="http://schemas.microsoft.com/office/drawing/2014/main" id="{4486C7E1-BC44-47B7-B5A0-1B329599FEF4}"/>
            </a:ext>
          </a:extLst>
        </xdr:cNvPr>
        <xdr:cNvSpPr txBox="1">
          <a:spLocks noChangeArrowheads="1"/>
        </xdr:cNvSpPr>
      </xdr:nvSpPr>
      <xdr:spPr bwMode="auto">
        <a:xfrm>
          <a:off x="7334250" y="6858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25735</xdr:rowOff>
    </xdr:to>
    <xdr:sp macro="" textlink="">
      <xdr:nvSpPr>
        <xdr:cNvPr id="1102" name="Text Box 2">
          <a:extLst>
            <a:ext uri="{FF2B5EF4-FFF2-40B4-BE49-F238E27FC236}">
              <a16:creationId xmlns:a16="http://schemas.microsoft.com/office/drawing/2014/main" id="{FFF91AF6-06B7-4C9E-A07F-5106D88E61B0}"/>
            </a:ext>
          </a:extLst>
        </xdr:cNvPr>
        <xdr:cNvSpPr txBox="1">
          <a:spLocks noChangeArrowheads="1"/>
        </xdr:cNvSpPr>
      </xdr:nvSpPr>
      <xdr:spPr bwMode="auto">
        <a:xfrm>
          <a:off x="7334250" y="6858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63835</xdr:rowOff>
    </xdr:to>
    <xdr:sp macro="" textlink="">
      <xdr:nvSpPr>
        <xdr:cNvPr id="1103" name="Text Box 2">
          <a:extLst>
            <a:ext uri="{FF2B5EF4-FFF2-40B4-BE49-F238E27FC236}">
              <a16:creationId xmlns:a16="http://schemas.microsoft.com/office/drawing/2014/main" id="{BE1C370E-EAC6-4B47-BB22-7103CCFBED12}"/>
            </a:ext>
          </a:extLst>
        </xdr:cNvPr>
        <xdr:cNvSpPr txBox="1">
          <a:spLocks noChangeArrowheads="1"/>
        </xdr:cNvSpPr>
      </xdr:nvSpPr>
      <xdr:spPr bwMode="auto">
        <a:xfrm>
          <a:off x="7334250" y="6858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35260</xdr:rowOff>
    </xdr:to>
    <xdr:sp macro="" textlink="">
      <xdr:nvSpPr>
        <xdr:cNvPr id="1104" name="Text Box 2">
          <a:extLst>
            <a:ext uri="{FF2B5EF4-FFF2-40B4-BE49-F238E27FC236}">
              <a16:creationId xmlns:a16="http://schemas.microsoft.com/office/drawing/2014/main" id="{CD1BD145-10B5-4BCE-B866-8DBA83DEF019}"/>
            </a:ext>
          </a:extLst>
        </xdr:cNvPr>
        <xdr:cNvSpPr txBox="1">
          <a:spLocks noChangeArrowheads="1"/>
        </xdr:cNvSpPr>
      </xdr:nvSpPr>
      <xdr:spPr bwMode="auto">
        <a:xfrm>
          <a:off x="7334250" y="6858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35260</xdr:rowOff>
    </xdr:to>
    <xdr:sp macro="" textlink="">
      <xdr:nvSpPr>
        <xdr:cNvPr id="1105" name="Text Box 2">
          <a:extLst>
            <a:ext uri="{FF2B5EF4-FFF2-40B4-BE49-F238E27FC236}">
              <a16:creationId xmlns:a16="http://schemas.microsoft.com/office/drawing/2014/main" id="{ED204ECD-F851-4AD3-9E56-DE571207AF45}"/>
            </a:ext>
          </a:extLst>
        </xdr:cNvPr>
        <xdr:cNvSpPr txBox="1">
          <a:spLocks noChangeArrowheads="1"/>
        </xdr:cNvSpPr>
      </xdr:nvSpPr>
      <xdr:spPr bwMode="auto">
        <a:xfrm>
          <a:off x="7334250" y="6858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35260</xdr:rowOff>
    </xdr:to>
    <xdr:sp macro="" textlink="">
      <xdr:nvSpPr>
        <xdr:cNvPr id="1106" name="Text Box 2">
          <a:extLst>
            <a:ext uri="{FF2B5EF4-FFF2-40B4-BE49-F238E27FC236}">
              <a16:creationId xmlns:a16="http://schemas.microsoft.com/office/drawing/2014/main" id="{4AD3046C-1E55-4F61-B940-ADF32D636579}"/>
            </a:ext>
          </a:extLst>
        </xdr:cNvPr>
        <xdr:cNvSpPr txBox="1">
          <a:spLocks noChangeArrowheads="1"/>
        </xdr:cNvSpPr>
      </xdr:nvSpPr>
      <xdr:spPr bwMode="auto">
        <a:xfrm>
          <a:off x="7334250" y="6858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73360</xdr:rowOff>
    </xdr:to>
    <xdr:sp macro="" textlink="">
      <xdr:nvSpPr>
        <xdr:cNvPr id="1107" name="Text Box 2">
          <a:extLst>
            <a:ext uri="{FF2B5EF4-FFF2-40B4-BE49-F238E27FC236}">
              <a16:creationId xmlns:a16="http://schemas.microsoft.com/office/drawing/2014/main" id="{32AB27C9-9B28-45BA-9F72-07B019253836}"/>
            </a:ext>
          </a:extLst>
        </xdr:cNvPr>
        <xdr:cNvSpPr txBox="1">
          <a:spLocks noChangeArrowheads="1"/>
        </xdr:cNvSpPr>
      </xdr:nvSpPr>
      <xdr:spPr bwMode="auto">
        <a:xfrm>
          <a:off x="7334250" y="6858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73360</xdr:rowOff>
    </xdr:to>
    <xdr:sp macro="" textlink="">
      <xdr:nvSpPr>
        <xdr:cNvPr id="1108" name="Text Box 2">
          <a:extLst>
            <a:ext uri="{FF2B5EF4-FFF2-40B4-BE49-F238E27FC236}">
              <a16:creationId xmlns:a16="http://schemas.microsoft.com/office/drawing/2014/main" id="{799E89E2-8F9C-4E09-BB34-F01F88EA5F31}"/>
            </a:ext>
          </a:extLst>
        </xdr:cNvPr>
        <xdr:cNvSpPr txBox="1">
          <a:spLocks noChangeArrowheads="1"/>
        </xdr:cNvSpPr>
      </xdr:nvSpPr>
      <xdr:spPr bwMode="auto">
        <a:xfrm>
          <a:off x="7334250" y="6858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35260</xdr:rowOff>
    </xdr:to>
    <xdr:sp macro="" textlink="">
      <xdr:nvSpPr>
        <xdr:cNvPr id="1109" name="Text Box 2">
          <a:extLst>
            <a:ext uri="{FF2B5EF4-FFF2-40B4-BE49-F238E27FC236}">
              <a16:creationId xmlns:a16="http://schemas.microsoft.com/office/drawing/2014/main" id="{440E33C3-DF28-48D7-934D-A789150D941A}"/>
            </a:ext>
          </a:extLst>
        </xdr:cNvPr>
        <xdr:cNvSpPr txBox="1">
          <a:spLocks noChangeArrowheads="1"/>
        </xdr:cNvSpPr>
      </xdr:nvSpPr>
      <xdr:spPr bwMode="auto">
        <a:xfrm>
          <a:off x="7334250" y="6858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35260</xdr:rowOff>
    </xdr:to>
    <xdr:sp macro="" textlink="">
      <xdr:nvSpPr>
        <xdr:cNvPr id="1110" name="Text Box 2">
          <a:extLst>
            <a:ext uri="{FF2B5EF4-FFF2-40B4-BE49-F238E27FC236}">
              <a16:creationId xmlns:a16="http://schemas.microsoft.com/office/drawing/2014/main" id="{58CF342A-B0FA-4230-94EC-FD2541BD40A9}"/>
            </a:ext>
          </a:extLst>
        </xdr:cNvPr>
        <xdr:cNvSpPr txBox="1">
          <a:spLocks noChangeArrowheads="1"/>
        </xdr:cNvSpPr>
      </xdr:nvSpPr>
      <xdr:spPr bwMode="auto">
        <a:xfrm>
          <a:off x="7334250" y="6858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35260</xdr:rowOff>
    </xdr:to>
    <xdr:sp macro="" textlink="">
      <xdr:nvSpPr>
        <xdr:cNvPr id="1111" name="Text Box 2">
          <a:extLst>
            <a:ext uri="{FF2B5EF4-FFF2-40B4-BE49-F238E27FC236}">
              <a16:creationId xmlns:a16="http://schemas.microsoft.com/office/drawing/2014/main" id="{B6AB6801-03B0-4176-B2D6-43E7E925FD68}"/>
            </a:ext>
          </a:extLst>
        </xdr:cNvPr>
        <xdr:cNvSpPr txBox="1">
          <a:spLocks noChangeArrowheads="1"/>
        </xdr:cNvSpPr>
      </xdr:nvSpPr>
      <xdr:spPr bwMode="auto">
        <a:xfrm>
          <a:off x="7334250" y="6858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25735</xdr:rowOff>
    </xdr:to>
    <xdr:sp macro="" textlink="">
      <xdr:nvSpPr>
        <xdr:cNvPr id="1112" name="Text Box 2">
          <a:extLst>
            <a:ext uri="{FF2B5EF4-FFF2-40B4-BE49-F238E27FC236}">
              <a16:creationId xmlns:a16="http://schemas.microsoft.com/office/drawing/2014/main" id="{4CBEC453-45DD-413D-9D8F-AD7BE27576D8}"/>
            </a:ext>
          </a:extLst>
        </xdr:cNvPr>
        <xdr:cNvSpPr txBox="1">
          <a:spLocks noChangeArrowheads="1"/>
        </xdr:cNvSpPr>
      </xdr:nvSpPr>
      <xdr:spPr bwMode="auto">
        <a:xfrm>
          <a:off x="7334250" y="6858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25735</xdr:rowOff>
    </xdr:to>
    <xdr:sp macro="" textlink="">
      <xdr:nvSpPr>
        <xdr:cNvPr id="1113" name="Text Box 2">
          <a:extLst>
            <a:ext uri="{FF2B5EF4-FFF2-40B4-BE49-F238E27FC236}">
              <a16:creationId xmlns:a16="http://schemas.microsoft.com/office/drawing/2014/main" id="{84A75AB1-C3C7-46C2-BCB2-214DF148129A}"/>
            </a:ext>
          </a:extLst>
        </xdr:cNvPr>
        <xdr:cNvSpPr txBox="1">
          <a:spLocks noChangeArrowheads="1"/>
        </xdr:cNvSpPr>
      </xdr:nvSpPr>
      <xdr:spPr bwMode="auto">
        <a:xfrm>
          <a:off x="7334250" y="6858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31369</xdr:rowOff>
    </xdr:to>
    <xdr:sp macro="" textlink="">
      <xdr:nvSpPr>
        <xdr:cNvPr id="1114" name="Text Box 2">
          <a:extLst>
            <a:ext uri="{FF2B5EF4-FFF2-40B4-BE49-F238E27FC236}">
              <a16:creationId xmlns:a16="http://schemas.microsoft.com/office/drawing/2014/main" id="{A5FD0B8B-2C21-4596-84E3-3B64775DEBA8}"/>
            </a:ext>
          </a:extLst>
        </xdr:cNvPr>
        <xdr:cNvSpPr txBox="1">
          <a:spLocks noChangeArrowheads="1"/>
        </xdr:cNvSpPr>
      </xdr:nvSpPr>
      <xdr:spPr bwMode="auto">
        <a:xfrm>
          <a:off x="7334250" y="6858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69469</xdr:rowOff>
    </xdr:to>
    <xdr:sp macro="" textlink="">
      <xdr:nvSpPr>
        <xdr:cNvPr id="1115" name="Text Box 2">
          <a:extLst>
            <a:ext uri="{FF2B5EF4-FFF2-40B4-BE49-F238E27FC236}">
              <a16:creationId xmlns:a16="http://schemas.microsoft.com/office/drawing/2014/main" id="{367CCB28-B494-48FD-98DC-422603453BDF}"/>
            </a:ext>
          </a:extLst>
        </xdr:cNvPr>
        <xdr:cNvSpPr txBox="1">
          <a:spLocks noChangeArrowheads="1"/>
        </xdr:cNvSpPr>
      </xdr:nvSpPr>
      <xdr:spPr bwMode="auto">
        <a:xfrm>
          <a:off x="7334250" y="6858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31369</xdr:rowOff>
    </xdr:to>
    <xdr:sp macro="" textlink="">
      <xdr:nvSpPr>
        <xdr:cNvPr id="1116" name="Text Box 2">
          <a:extLst>
            <a:ext uri="{FF2B5EF4-FFF2-40B4-BE49-F238E27FC236}">
              <a16:creationId xmlns:a16="http://schemas.microsoft.com/office/drawing/2014/main" id="{4975821C-C301-4F80-9021-B7C443AFB1FA}"/>
            </a:ext>
          </a:extLst>
        </xdr:cNvPr>
        <xdr:cNvSpPr txBox="1">
          <a:spLocks noChangeArrowheads="1"/>
        </xdr:cNvSpPr>
      </xdr:nvSpPr>
      <xdr:spPr bwMode="auto">
        <a:xfrm>
          <a:off x="7334250" y="6858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69469</xdr:rowOff>
    </xdr:to>
    <xdr:sp macro="" textlink="">
      <xdr:nvSpPr>
        <xdr:cNvPr id="1117" name="Text Box 2">
          <a:extLst>
            <a:ext uri="{FF2B5EF4-FFF2-40B4-BE49-F238E27FC236}">
              <a16:creationId xmlns:a16="http://schemas.microsoft.com/office/drawing/2014/main" id="{ED8C91A8-B636-466A-8E37-594E4849A01B}"/>
            </a:ext>
          </a:extLst>
        </xdr:cNvPr>
        <xdr:cNvSpPr txBox="1">
          <a:spLocks noChangeArrowheads="1"/>
        </xdr:cNvSpPr>
      </xdr:nvSpPr>
      <xdr:spPr bwMode="auto">
        <a:xfrm>
          <a:off x="7334250" y="6858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31369</xdr:rowOff>
    </xdr:to>
    <xdr:sp macro="" textlink="">
      <xdr:nvSpPr>
        <xdr:cNvPr id="1118" name="Text Box 2">
          <a:extLst>
            <a:ext uri="{FF2B5EF4-FFF2-40B4-BE49-F238E27FC236}">
              <a16:creationId xmlns:a16="http://schemas.microsoft.com/office/drawing/2014/main" id="{63A6C19B-8AEE-4BB2-9E4E-D40BD8A39FC5}"/>
            </a:ext>
          </a:extLst>
        </xdr:cNvPr>
        <xdr:cNvSpPr txBox="1">
          <a:spLocks noChangeArrowheads="1"/>
        </xdr:cNvSpPr>
      </xdr:nvSpPr>
      <xdr:spPr bwMode="auto">
        <a:xfrm>
          <a:off x="7334250" y="6858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69469</xdr:rowOff>
    </xdr:to>
    <xdr:sp macro="" textlink="">
      <xdr:nvSpPr>
        <xdr:cNvPr id="1119" name="Text Box 2">
          <a:extLst>
            <a:ext uri="{FF2B5EF4-FFF2-40B4-BE49-F238E27FC236}">
              <a16:creationId xmlns:a16="http://schemas.microsoft.com/office/drawing/2014/main" id="{C56DD779-F817-4285-AADE-9912236BE1E8}"/>
            </a:ext>
          </a:extLst>
        </xdr:cNvPr>
        <xdr:cNvSpPr txBox="1">
          <a:spLocks noChangeArrowheads="1"/>
        </xdr:cNvSpPr>
      </xdr:nvSpPr>
      <xdr:spPr bwMode="auto">
        <a:xfrm>
          <a:off x="7334250" y="6858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40894</xdr:rowOff>
    </xdr:to>
    <xdr:sp macro="" textlink="">
      <xdr:nvSpPr>
        <xdr:cNvPr id="1120" name="Text Box 2">
          <a:extLst>
            <a:ext uri="{FF2B5EF4-FFF2-40B4-BE49-F238E27FC236}">
              <a16:creationId xmlns:a16="http://schemas.microsoft.com/office/drawing/2014/main" id="{FEDB9B06-52C0-4AB5-958F-DE7EF8FDAD22}"/>
            </a:ext>
          </a:extLst>
        </xdr:cNvPr>
        <xdr:cNvSpPr txBox="1">
          <a:spLocks noChangeArrowheads="1"/>
        </xdr:cNvSpPr>
      </xdr:nvSpPr>
      <xdr:spPr bwMode="auto">
        <a:xfrm>
          <a:off x="7334250" y="6858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40894</xdr:rowOff>
    </xdr:to>
    <xdr:sp macro="" textlink="">
      <xdr:nvSpPr>
        <xdr:cNvPr id="1121" name="Text Box 2">
          <a:extLst>
            <a:ext uri="{FF2B5EF4-FFF2-40B4-BE49-F238E27FC236}">
              <a16:creationId xmlns:a16="http://schemas.microsoft.com/office/drawing/2014/main" id="{D9C4CFE4-6016-440A-B5A6-055AD264A480}"/>
            </a:ext>
          </a:extLst>
        </xdr:cNvPr>
        <xdr:cNvSpPr txBox="1">
          <a:spLocks noChangeArrowheads="1"/>
        </xdr:cNvSpPr>
      </xdr:nvSpPr>
      <xdr:spPr bwMode="auto">
        <a:xfrm>
          <a:off x="7334250" y="6858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40894</xdr:rowOff>
    </xdr:to>
    <xdr:sp macro="" textlink="">
      <xdr:nvSpPr>
        <xdr:cNvPr id="1122" name="Text Box 2">
          <a:extLst>
            <a:ext uri="{FF2B5EF4-FFF2-40B4-BE49-F238E27FC236}">
              <a16:creationId xmlns:a16="http://schemas.microsoft.com/office/drawing/2014/main" id="{991AA69E-6E28-41F9-A7B3-282F7506A97D}"/>
            </a:ext>
          </a:extLst>
        </xdr:cNvPr>
        <xdr:cNvSpPr txBox="1">
          <a:spLocks noChangeArrowheads="1"/>
        </xdr:cNvSpPr>
      </xdr:nvSpPr>
      <xdr:spPr bwMode="auto">
        <a:xfrm>
          <a:off x="7334250" y="6858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78994</xdr:rowOff>
    </xdr:to>
    <xdr:sp macro="" textlink="">
      <xdr:nvSpPr>
        <xdr:cNvPr id="1123" name="Text Box 2">
          <a:extLst>
            <a:ext uri="{FF2B5EF4-FFF2-40B4-BE49-F238E27FC236}">
              <a16:creationId xmlns:a16="http://schemas.microsoft.com/office/drawing/2014/main" id="{578005FC-14CE-4F32-9D35-DDA23A489ED6}"/>
            </a:ext>
          </a:extLst>
        </xdr:cNvPr>
        <xdr:cNvSpPr txBox="1">
          <a:spLocks noChangeArrowheads="1"/>
        </xdr:cNvSpPr>
      </xdr:nvSpPr>
      <xdr:spPr bwMode="auto">
        <a:xfrm>
          <a:off x="7334250" y="6858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78994</xdr:rowOff>
    </xdr:to>
    <xdr:sp macro="" textlink="">
      <xdr:nvSpPr>
        <xdr:cNvPr id="1124" name="Text Box 2">
          <a:extLst>
            <a:ext uri="{FF2B5EF4-FFF2-40B4-BE49-F238E27FC236}">
              <a16:creationId xmlns:a16="http://schemas.microsoft.com/office/drawing/2014/main" id="{7E2B1F8F-136B-4D7E-A53E-869C7C25AC06}"/>
            </a:ext>
          </a:extLst>
        </xdr:cNvPr>
        <xdr:cNvSpPr txBox="1">
          <a:spLocks noChangeArrowheads="1"/>
        </xdr:cNvSpPr>
      </xdr:nvSpPr>
      <xdr:spPr bwMode="auto">
        <a:xfrm>
          <a:off x="7334250" y="6858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40894</xdr:rowOff>
    </xdr:to>
    <xdr:sp macro="" textlink="">
      <xdr:nvSpPr>
        <xdr:cNvPr id="1125" name="Text Box 2">
          <a:extLst>
            <a:ext uri="{FF2B5EF4-FFF2-40B4-BE49-F238E27FC236}">
              <a16:creationId xmlns:a16="http://schemas.microsoft.com/office/drawing/2014/main" id="{D2359350-B87A-4E1A-9B24-2CCB8DB2F56C}"/>
            </a:ext>
          </a:extLst>
        </xdr:cNvPr>
        <xdr:cNvSpPr txBox="1">
          <a:spLocks noChangeArrowheads="1"/>
        </xdr:cNvSpPr>
      </xdr:nvSpPr>
      <xdr:spPr bwMode="auto">
        <a:xfrm>
          <a:off x="7334250" y="6858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40894</xdr:rowOff>
    </xdr:to>
    <xdr:sp macro="" textlink="">
      <xdr:nvSpPr>
        <xdr:cNvPr id="1126" name="Text Box 2">
          <a:extLst>
            <a:ext uri="{FF2B5EF4-FFF2-40B4-BE49-F238E27FC236}">
              <a16:creationId xmlns:a16="http://schemas.microsoft.com/office/drawing/2014/main" id="{C5B5D133-1B26-482C-A722-5339C5F4F4A6}"/>
            </a:ext>
          </a:extLst>
        </xdr:cNvPr>
        <xdr:cNvSpPr txBox="1">
          <a:spLocks noChangeArrowheads="1"/>
        </xdr:cNvSpPr>
      </xdr:nvSpPr>
      <xdr:spPr bwMode="auto">
        <a:xfrm>
          <a:off x="7334250" y="6858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40894</xdr:rowOff>
    </xdr:to>
    <xdr:sp macro="" textlink="">
      <xdr:nvSpPr>
        <xdr:cNvPr id="1127" name="Text Box 2">
          <a:extLst>
            <a:ext uri="{FF2B5EF4-FFF2-40B4-BE49-F238E27FC236}">
              <a16:creationId xmlns:a16="http://schemas.microsoft.com/office/drawing/2014/main" id="{3678A611-A532-4780-82A2-F7842D4E0520}"/>
            </a:ext>
          </a:extLst>
        </xdr:cNvPr>
        <xdr:cNvSpPr txBox="1">
          <a:spLocks noChangeArrowheads="1"/>
        </xdr:cNvSpPr>
      </xdr:nvSpPr>
      <xdr:spPr bwMode="auto">
        <a:xfrm>
          <a:off x="7334250" y="6858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31369</xdr:rowOff>
    </xdr:to>
    <xdr:sp macro="" textlink="">
      <xdr:nvSpPr>
        <xdr:cNvPr id="1128" name="Text Box 2">
          <a:extLst>
            <a:ext uri="{FF2B5EF4-FFF2-40B4-BE49-F238E27FC236}">
              <a16:creationId xmlns:a16="http://schemas.microsoft.com/office/drawing/2014/main" id="{91FE116B-04A3-4D07-B793-FE037F972A6C}"/>
            </a:ext>
          </a:extLst>
        </xdr:cNvPr>
        <xdr:cNvSpPr txBox="1">
          <a:spLocks noChangeArrowheads="1"/>
        </xdr:cNvSpPr>
      </xdr:nvSpPr>
      <xdr:spPr bwMode="auto">
        <a:xfrm>
          <a:off x="7334250" y="6858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328</xdr:row>
      <xdr:rowOff>0</xdr:rowOff>
    </xdr:from>
    <xdr:to>
      <xdr:col>11</xdr:col>
      <xdr:colOff>180975</xdr:colOff>
      <xdr:row>329</xdr:row>
      <xdr:rowOff>31369</xdr:rowOff>
    </xdr:to>
    <xdr:sp macro="" textlink="">
      <xdr:nvSpPr>
        <xdr:cNvPr id="1129" name="Text Box 2">
          <a:extLst>
            <a:ext uri="{FF2B5EF4-FFF2-40B4-BE49-F238E27FC236}">
              <a16:creationId xmlns:a16="http://schemas.microsoft.com/office/drawing/2014/main" id="{11641C1F-298C-43F7-B9DD-E8FBB48F1914}"/>
            </a:ext>
          </a:extLst>
        </xdr:cNvPr>
        <xdr:cNvSpPr txBox="1">
          <a:spLocks noChangeArrowheads="1"/>
        </xdr:cNvSpPr>
      </xdr:nvSpPr>
      <xdr:spPr bwMode="auto">
        <a:xfrm>
          <a:off x="7334250" y="6858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40396</xdr:rowOff>
    </xdr:to>
    <xdr:sp macro="" textlink="">
      <xdr:nvSpPr>
        <xdr:cNvPr id="1130" name="Text Box 2">
          <a:extLst>
            <a:ext uri="{FF2B5EF4-FFF2-40B4-BE49-F238E27FC236}">
              <a16:creationId xmlns:a16="http://schemas.microsoft.com/office/drawing/2014/main" id="{E0D6ACEA-45B6-407B-92BB-ADB4F9ACA672}"/>
            </a:ext>
          </a:extLst>
        </xdr:cNvPr>
        <xdr:cNvSpPr txBox="1">
          <a:spLocks noChangeArrowheads="1"/>
        </xdr:cNvSpPr>
      </xdr:nvSpPr>
      <xdr:spPr bwMode="auto">
        <a:xfrm>
          <a:off x="7010400" y="647700"/>
          <a:ext cx="76200" cy="2023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78496</xdr:rowOff>
    </xdr:to>
    <xdr:sp macro="" textlink="">
      <xdr:nvSpPr>
        <xdr:cNvPr id="1131" name="Text Box 2">
          <a:extLst>
            <a:ext uri="{FF2B5EF4-FFF2-40B4-BE49-F238E27FC236}">
              <a16:creationId xmlns:a16="http://schemas.microsoft.com/office/drawing/2014/main" id="{FE42B6BD-0685-42AF-93EF-6ED9E61E61BB}"/>
            </a:ext>
          </a:extLst>
        </xdr:cNvPr>
        <xdr:cNvSpPr txBox="1">
          <a:spLocks noChangeArrowheads="1"/>
        </xdr:cNvSpPr>
      </xdr:nvSpPr>
      <xdr:spPr bwMode="auto">
        <a:xfrm>
          <a:off x="7010400" y="647700"/>
          <a:ext cx="76200" cy="240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40396</xdr:rowOff>
    </xdr:to>
    <xdr:sp macro="" textlink="">
      <xdr:nvSpPr>
        <xdr:cNvPr id="1132" name="Text Box 2">
          <a:extLst>
            <a:ext uri="{FF2B5EF4-FFF2-40B4-BE49-F238E27FC236}">
              <a16:creationId xmlns:a16="http://schemas.microsoft.com/office/drawing/2014/main" id="{0A44AC12-BBFB-4D7C-BC0E-4C9D938FCF35}"/>
            </a:ext>
          </a:extLst>
        </xdr:cNvPr>
        <xdr:cNvSpPr txBox="1">
          <a:spLocks noChangeArrowheads="1"/>
        </xdr:cNvSpPr>
      </xdr:nvSpPr>
      <xdr:spPr bwMode="auto">
        <a:xfrm>
          <a:off x="7010400" y="647700"/>
          <a:ext cx="76200" cy="2023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78496</xdr:rowOff>
    </xdr:to>
    <xdr:sp macro="" textlink="">
      <xdr:nvSpPr>
        <xdr:cNvPr id="1133" name="Text Box 2">
          <a:extLst>
            <a:ext uri="{FF2B5EF4-FFF2-40B4-BE49-F238E27FC236}">
              <a16:creationId xmlns:a16="http://schemas.microsoft.com/office/drawing/2014/main" id="{053B175B-0781-4C52-B661-905D16CC71E0}"/>
            </a:ext>
          </a:extLst>
        </xdr:cNvPr>
        <xdr:cNvSpPr txBox="1">
          <a:spLocks noChangeArrowheads="1"/>
        </xdr:cNvSpPr>
      </xdr:nvSpPr>
      <xdr:spPr bwMode="auto">
        <a:xfrm>
          <a:off x="7010400" y="647700"/>
          <a:ext cx="76200" cy="240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40396</xdr:rowOff>
    </xdr:to>
    <xdr:sp macro="" textlink="">
      <xdr:nvSpPr>
        <xdr:cNvPr id="1134" name="Text Box 2">
          <a:extLst>
            <a:ext uri="{FF2B5EF4-FFF2-40B4-BE49-F238E27FC236}">
              <a16:creationId xmlns:a16="http://schemas.microsoft.com/office/drawing/2014/main" id="{0F1C94BB-80EC-4D78-A685-D0DDA54A3004}"/>
            </a:ext>
          </a:extLst>
        </xdr:cNvPr>
        <xdr:cNvSpPr txBox="1">
          <a:spLocks noChangeArrowheads="1"/>
        </xdr:cNvSpPr>
      </xdr:nvSpPr>
      <xdr:spPr bwMode="auto">
        <a:xfrm>
          <a:off x="7010400" y="647700"/>
          <a:ext cx="76200" cy="2023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78496</xdr:rowOff>
    </xdr:to>
    <xdr:sp macro="" textlink="">
      <xdr:nvSpPr>
        <xdr:cNvPr id="1135" name="Text Box 2">
          <a:extLst>
            <a:ext uri="{FF2B5EF4-FFF2-40B4-BE49-F238E27FC236}">
              <a16:creationId xmlns:a16="http://schemas.microsoft.com/office/drawing/2014/main" id="{6BFC657E-344A-4028-9231-E796B648A6BB}"/>
            </a:ext>
          </a:extLst>
        </xdr:cNvPr>
        <xdr:cNvSpPr txBox="1">
          <a:spLocks noChangeArrowheads="1"/>
        </xdr:cNvSpPr>
      </xdr:nvSpPr>
      <xdr:spPr bwMode="auto">
        <a:xfrm>
          <a:off x="7010400" y="647700"/>
          <a:ext cx="76200" cy="240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49921</xdr:rowOff>
    </xdr:to>
    <xdr:sp macro="" textlink="">
      <xdr:nvSpPr>
        <xdr:cNvPr id="1136" name="Text Box 2">
          <a:extLst>
            <a:ext uri="{FF2B5EF4-FFF2-40B4-BE49-F238E27FC236}">
              <a16:creationId xmlns:a16="http://schemas.microsoft.com/office/drawing/2014/main" id="{2A43A215-AA75-4955-A48E-88FDB9F2AB82}"/>
            </a:ext>
          </a:extLst>
        </xdr:cNvPr>
        <xdr:cNvSpPr txBox="1">
          <a:spLocks noChangeArrowheads="1"/>
        </xdr:cNvSpPr>
      </xdr:nvSpPr>
      <xdr:spPr bwMode="auto">
        <a:xfrm>
          <a:off x="7010400" y="647700"/>
          <a:ext cx="76200" cy="211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49921</xdr:rowOff>
    </xdr:to>
    <xdr:sp macro="" textlink="">
      <xdr:nvSpPr>
        <xdr:cNvPr id="1137" name="Text Box 2">
          <a:extLst>
            <a:ext uri="{FF2B5EF4-FFF2-40B4-BE49-F238E27FC236}">
              <a16:creationId xmlns:a16="http://schemas.microsoft.com/office/drawing/2014/main" id="{B596B859-B58E-4BF2-85B6-635EFA70616E}"/>
            </a:ext>
          </a:extLst>
        </xdr:cNvPr>
        <xdr:cNvSpPr txBox="1">
          <a:spLocks noChangeArrowheads="1"/>
        </xdr:cNvSpPr>
      </xdr:nvSpPr>
      <xdr:spPr bwMode="auto">
        <a:xfrm>
          <a:off x="7010400" y="647700"/>
          <a:ext cx="76200" cy="211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49921</xdr:rowOff>
    </xdr:to>
    <xdr:sp macro="" textlink="">
      <xdr:nvSpPr>
        <xdr:cNvPr id="1138" name="Text Box 2">
          <a:extLst>
            <a:ext uri="{FF2B5EF4-FFF2-40B4-BE49-F238E27FC236}">
              <a16:creationId xmlns:a16="http://schemas.microsoft.com/office/drawing/2014/main" id="{8389029E-C6C2-40EB-9955-130AE3363894}"/>
            </a:ext>
          </a:extLst>
        </xdr:cNvPr>
        <xdr:cNvSpPr txBox="1">
          <a:spLocks noChangeArrowheads="1"/>
        </xdr:cNvSpPr>
      </xdr:nvSpPr>
      <xdr:spPr bwMode="auto">
        <a:xfrm>
          <a:off x="7010400" y="647700"/>
          <a:ext cx="76200" cy="211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88021</xdr:rowOff>
    </xdr:to>
    <xdr:sp macro="" textlink="">
      <xdr:nvSpPr>
        <xdr:cNvPr id="1139" name="Text Box 2">
          <a:extLst>
            <a:ext uri="{FF2B5EF4-FFF2-40B4-BE49-F238E27FC236}">
              <a16:creationId xmlns:a16="http://schemas.microsoft.com/office/drawing/2014/main" id="{E4E841D7-6500-4605-BBAD-E057033E627B}"/>
            </a:ext>
          </a:extLst>
        </xdr:cNvPr>
        <xdr:cNvSpPr txBox="1">
          <a:spLocks noChangeArrowheads="1"/>
        </xdr:cNvSpPr>
      </xdr:nvSpPr>
      <xdr:spPr bwMode="auto">
        <a:xfrm>
          <a:off x="7010400" y="647700"/>
          <a:ext cx="76200" cy="2499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88021</xdr:rowOff>
    </xdr:to>
    <xdr:sp macro="" textlink="">
      <xdr:nvSpPr>
        <xdr:cNvPr id="1140" name="Text Box 2">
          <a:extLst>
            <a:ext uri="{FF2B5EF4-FFF2-40B4-BE49-F238E27FC236}">
              <a16:creationId xmlns:a16="http://schemas.microsoft.com/office/drawing/2014/main" id="{ACE26145-1098-4F9C-A79E-BA5BA0BD26E3}"/>
            </a:ext>
          </a:extLst>
        </xdr:cNvPr>
        <xdr:cNvSpPr txBox="1">
          <a:spLocks noChangeArrowheads="1"/>
        </xdr:cNvSpPr>
      </xdr:nvSpPr>
      <xdr:spPr bwMode="auto">
        <a:xfrm>
          <a:off x="7010400" y="647700"/>
          <a:ext cx="76200" cy="2499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49921</xdr:rowOff>
    </xdr:to>
    <xdr:sp macro="" textlink="">
      <xdr:nvSpPr>
        <xdr:cNvPr id="1141" name="Text Box 2">
          <a:extLst>
            <a:ext uri="{FF2B5EF4-FFF2-40B4-BE49-F238E27FC236}">
              <a16:creationId xmlns:a16="http://schemas.microsoft.com/office/drawing/2014/main" id="{B1058EDF-7D87-4D62-ADB1-EF1E446032EB}"/>
            </a:ext>
          </a:extLst>
        </xdr:cNvPr>
        <xdr:cNvSpPr txBox="1">
          <a:spLocks noChangeArrowheads="1"/>
        </xdr:cNvSpPr>
      </xdr:nvSpPr>
      <xdr:spPr bwMode="auto">
        <a:xfrm>
          <a:off x="7010400" y="647700"/>
          <a:ext cx="76200" cy="211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49921</xdr:rowOff>
    </xdr:to>
    <xdr:sp macro="" textlink="">
      <xdr:nvSpPr>
        <xdr:cNvPr id="1142" name="Text Box 2">
          <a:extLst>
            <a:ext uri="{FF2B5EF4-FFF2-40B4-BE49-F238E27FC236}">
              <a16:creationId xmlns:a16="http://schemas.microsoft.com/office/drawing/2014/main" id="{5C927AD8-7234-4E02-9E88-E383BA7FE1FD}"/>
            </a:ext>
          </a:extLst>
        </xdr:cNvPr>
        <xdr:cNvSpPr txBox="1">
          <a:spLocks noChangeArrowheads="1"/>
        </xdr:cNvSpPr>
      </xdr:nvSpPr>
      <xdr:spPr bwMode="auto">
        <a:xfrm>
          <a:off x="7010400" y="647700"/>
          <a:ext cx="76200" cy="211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49921</xdr:rowOff>
    </xdr:to>
    <xdr:sp macro="" textlink="">
      <xdr:nvSpPr>
        <xdr:cNvPr id="1143" name="Text Box 2">
          <a:extLst>
            <a:ext uri="{FF2B5EF4-FFF2-40B4-BE49-F238E27FC236}">
              <a16:creationId xmlns:a16="http://schemas.microsoft.com/office/drawing/2014/main" id="{B8E7070D-7512-4B22-ADF4-BCA0334473DE}"/>
            </a:ext>
          </a:extLst>
        </xdr:cNvPr>
        <xdr:cNvSpPr txBox="1">
          <a:spLocks noChangeArrowheads="1"/>
        </xdr:cNvSpPr>
      </xdr:nvSpPr>
      <xdr:spPr bwMode="auto">
        <a:xfrm>
          <a:off x="7010400" y="647700"/>
          <a:ext cx="76200" cy="211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40396</xdr:rowOff>
    </xdr:to>
    <xdr:sp macro="" textlink="">
      <xdr:nvSpPr>
        <xdr:cNvPr id="1144" name="Text Box 2">
          <a:extLst>
            <a:ext uri="{FF2B5EF4-FFF2-40B4-BE49-F238E27FC236}">
              <a16:creationId xmlns:a16="http://schemas.microsoft.com/office/drawing/2014/main" id="{B95AC3A0-393D-4AC1-A8A1-4C6D616EF183}"/>
            </a:ext>
          </a:extLst>
        </xdr:cNvPr>
        <xdr:cNvSpPr txBox="1">
          <a:spLocks noChangeArrowheads="1"/>
        </xdr:cNvSpPr>
      </xdr:nvSpPr>
      <xdr:spPr bwMode="auto">
        <a:xfrm>
          <a:off x="7010400" y="647700"/>
          <a:ext cx="76200" cy="2023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40396</xdr:rowOff>
    </xdr:to>
    <xdr:sp macro="" textlink="">
      <xdr:nvSpPr>
        <xdr:cNvPr id="1145" name="Text Box 2">
          <a:extLst>
            <a:ext uri="{FF2B5EF4-FFF2-40B4-BE49-F238E27FC236}">
              <a16:creationId xmlns:a16="http://schemas.microsoft.com/office/drawing/2014/main" id="{0A2846BB-273D-4BD7-9604-1F0C1A0A2231}"/>
            </a:ext>
          </a:extLst>
        </xdr:cNvPr>
        <xdr:cNvSpPr txBox="1">
          <a:spLocks noChangeArrowheads="1"/>
        </xdr:cNvSpPr>
      </xdr:nvSpPr>
      <xdr:spPr bwMode="auto">
        <a:xfrm>
          <a:off x="7010400" y="647700"/>
          <a:ext cx="76200" cy="2023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40397</xdr:rowOff>
    </xdr:to>
    <xdr:sp macro="" textlink="">
      <xdr:nvSpPr>
        <xdr:cNvPr id="1146" name="Text Box 2">
          <a:extLst>
            <a:ext uri="{FF2B5EF4-FFF2-40B4-BE49-F238E27FC236}">
              <a16:creationId xmlns:a16="http://schemas.microsoft.com/office/drawing/2014/main" id="{AB683D3E-5204-4570-A14D-9495C57C849D}"/>
            </a:ext>
          </a:extLst>
        </xdr:cNvPr>
        <xdr:cNvSpPr txBox="1">
          <a:spLocks noChangeArrowheads="1"/>
        </xdr:cNvSpPr>
      </xdr:nvSpPr>
      <xdr:spPr bwMode="auto">
        <a:xfrm>
          <a:off x="7010400" y="647700"/>
          <a:ext cx="76200" cy="2023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78497</xdr:rowOff>
    </xdr:to>
    <xdr:sp macro="" textlink="">
      <xdr:nvSpPr>
        <xdr:cNvPr id="1147" name="Text Box 2">
          <a:extLst>
            <a:ext uri="{FF2B5EF4-FFF2-40B4-BE49-F238E27FC236}">
              <a16:creationId xmlns:a16="http://schemas.microsoft.com/office/drawing/2014/main" id="{C036FD9B-E055-46E2-B848-467C08476F5B}"/>
            </a:ext>
          </a:extLst>
        </xdr:cNvPr>
        <xdr:cNvSpPr txBox="1">
          <a:spLocks noChangeArrowheads="1"/>
        </xdr:cNvSpPr>
      </xdr:nvSpPr>
      <xdr:spPr bwMode="auto">
        <a:xfrm>
          <a:off x="7010400" y="647700"/>
          <a:ext cx="76200" cy="240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40397</xdr:rowOff>
    </xdr:to>
    <xdr:sp macro="" textlink="">
      <xdr:nvSpPr>
        <xdr:cNvPr id="1148" name="Text Box 2">
          <a:extLst>
            <a:ext uri="{FF2B5EF4-FFF2-40B4-BE49-F238E27FC236}">
              <a16:creationId xmlns:a16="http://schemas.microsoft.com/office/drawing/2014/main" id="{19026325-3A57-4B5F-95FC-9AE2F79309A5}"/>
            </a:ext>
          </a:extLst>
        </xdr:cNvPr>
        <xdr:cNvSpPr txBox="1">
          <a:spLocks noChangeArrowheads="1"/>
        </xdr:cNvSpPr>
      </xdr:nvSpPr>
      <xdr:spPr bwMode="auto">
        <a:xfrm>
          <a:off x="7010400" y="647700"/>
          <a:ext cx="76200" cy="2023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78497</xdr:rowOff>
    </xdr:to>
    <xdr:sp macro="" textlink="">
      <xdr:nvSpPr>
        <xdr:cNvPr id="1149" name="Text Box 2">
          <a:extLst>
            <a:ext uri="{FF2B5EF4-FFF2-40B4-BE49-F238E27FC236}">
              <a16:creationId xmlns:a16="http://schemas.microsoft.com/office/drawing/2014/main" id="{FD34D7BA-B637-4B6B-899C-E16312AB4EEB}"/>
            </a:ext>
          </a:extLst>
        </xdr:cNvPr>
        <xdr:cNvSpPr txBox="1">
          <a:spLocks noChangeArrowheads="1"/>
        </xdr:cNvSpPr>
      </xdr:nvSpPr>
      <xdr:spPr bwMode="auto">
        <a:xfrm>
          <a:off x="7010400" y="647700"/>
          <a:ext cx="76200" cy="240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40397</xdr:rowOff>
    </xdr:to>
    <xdr:sp macro="" textlink="">
      <xdr:nvSpPr>
        <xdr:cNvPr id="1150" name="Text Box 2">
          <a:extLst>
            <a:ext uri="{FF2B5EF4-FFF2-40B4-BE49-F238E27FC236}">
              <a16:creationId xmlns:a16="http://schemas.microsoft.com/office/drawing/2014/main" id="{A822D8A3-A00F-4D71-8C70-368CACD10D92}"/>
            </a:ext>
          </a:extLst>
        </xdr:cNvPr>
        <xdr:cNvSpPr txBox="1">
          <a:spLocks noChangeArrowheads="1"/>
        </xdr:cNvSpPr>
      </xdr:nvSpPr>
      <xdr:spPr bwMode="auto">
        <a:xfrm>
          <a:off x="7010400" y="647700"/>
          <a:ext cx="76200" cy="2023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78497</xdr:rowOff>
    </xdr:to>
    <xdr:sp macro="" textlink="">
      <xdr:nvSpPr>
        <xdr:cNvPr id="1151" name="Text Box 2">
          <a:extLst>
            <a:ext uri="{FF2B5EF4-FFF2-40B4-BE49-F238E27FC236}">
              <a16:creationId xmlns:a16="http://schemas.microsoft.com/office/drawing/2014/main" id="{BA040BE1-DF34-47F1-9C1C-F8D7770F9E1B}"/>
            </a:ext>
          </a:extLst>
        </xdr:cNvPr>
        <xdr:cNvSpPr txBox="1">
          <a:spLocks noChangeArrowheads="1"/>
        </xdr:cNvSpPr>
      </xdr:nvSpPr>
      <xdr:spPr bwMode="auto">
        <a:xfrm>
          <a:off x="7010400" y="647700"/>
          <a:ext cx="76200" cy="240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49922</xdr:rowOff>
    </xdr:to>
    <xdr:sp macro="" textlink="">
      <xdr:nvSpPr>
        <xdr:cNvPr id="1152" name="Text Box 2">
          <a:extLst>
            <a:ext uri="{FF2B5EF4-FFF2-40B4-BE49-F238E27FC236}">
              <a16:creationId xmlns:a16="http://schemas.microsoft.com/office/drawing/2014/main" id="{EB43A029-1C62-4F6A-B2A5-1ECBF6945544}"/>
            </a:ext>
          </a:extLst>
        </xdr:cNvPr>
        <xdr:cNvSpPr txBox="1">
          <a:spLocks noChangeArrowheads="1"/>
        </xdr:cNvSpPr>
      </xdr:nvSpPr>
      <xdr:spPr bwMode="auto">
        <a:xfrm>
          <a:off x="7010400" y="647700"/>
          <a:ext cx="76200" cy="211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49922</xdr:rowOff>
    </xdr:to>
    <xdr:sp macro="" textlink="">
      <xdr:nvSpPr>
        <xdr:cNvPr id="1153" name="Text Box 2">
          <a:extLst>
            <a:ext uri="{FF2B5EF4-FFF2-40B4-BE49-F238E27FC236}">
              <a16:creationId xmlns:a16="http://schemas.microsoft.com/office/drawing/2014/main" id="{4008734C-4057-4198-9493-0B4B3C34759C}"/>
            </a:ext>
          </a:extLst>
        </xdr:cNvPr>
        <xdr:cNvSpPr txBox="1">
          <a:spLocks noChangeArrowheads="1"/>
        </xdr:cNvSpPr>
      </xdr:nvSpPr>
      <xdr:spPr bwMode="auto">
        <a:xfrm>
          <a:off x="7010400" y="647700"/>
          <a:ext cx="76200" cy="211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49922</xdr:rowOff>
    </xdr:to>
    <xdr:sp macro="" textlink="">
      <xdr:nvSpPr>
        <xdr:cNvPr id="1154" name="Text Box 2">
          <a:extLst>
            <a:ext uri="{FF2B5EF4-FFF2-40B4-BE49-F238E27FC236}">
              <a16:creationId xmlns:a16="http://schemas.microsoft.com/office/drawing/2014/main" id="{2A7EEDC0-D39F-4863-95FD-2F54D0698DFA}"/>
            </a:ext>
          </a:extLst>
        </xdr:cNvPr>
        <xdr:cNvSpPr txBox="1">
          <a:spLocks noChangeArrowheads="1"/>
        </xdr:cNvSpPr>
      </xdr:nvSpPr>
      <xdr:spPr bwMode="auto">
        <a:xfrm>
          <a:off x="7010400" y="647700"/>
          <a:ext cx="76200" cy="211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88022</xdr:rowOff>
    </xdr:to>
    <xdr:sp macro="" textlink="">
      <xdr:nvSpPr>
        <xdr:cNvPr id="1155" name="Text Box 2">
          <a:extLst>
            <a:ext uri="{FF2B5EF4-FFF2-40B4-BE49-F238E27FC236}">
              <a16:creationId xmlns:a16="http://schemas.microsoft.com/office/drawing/2014/main" id="{4F995368-40E8-44FB-825B-87DE4D0C07B0}"/>
            </a:ext>
          </a:extLst>
        </xdr:cNvPr>
        <xdr:cNvSpPr txBox="1">
          <a:spLocks noChangeArrowheads="1"/>
        </xdr:cNvSpPr>
      </xdr:nvSpPr>
      <xdr:spPr bwMode="auto">
        <a:xfrm>
          <a:off x="7010400" y="647700"/>
          <a:ext cx="76200" cy="2499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88022</xdr:rowOff>
    </xdr:to>
    <xdr:sp macro="" textlink="">
      <xdr:nvSpPr>
        <xdr:cNvPr id="1156" name="Text Box 2">
          <a:extLst>
            <a:ext uri="{FF2B5EF4-FFF2-40B4-BE49-F238E27FC236}">
              <a16:creationId xmlns:a16="http://schemas.microsoft.com/office/drawing/2014/main" id="{25B0AD97-52A6-4BEA-B3C7-62CF911EE256}"/>
            </a:ext>
          </a:extLst>
        </xdr:cNvPr>
        <xdr:cNvSpPr txBox="1">
          <a:spLocks noChangeArrowheads="1"/>
        </xdr:cNvSpPr>
      </xdr:nvSpPr>
      <xdr:spPr bwMode="auto">
        <a:xfrm>
          <a:off x="7010400" y="647700"/>
          <a:ext cx="76200" cy="2499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49922</xdr:rowOff>
    </xdr:to>
    <xdr:sp macro="" textlink="">
      <xdr:nvSpPr>
        <xdr:cNvPr id="1157" name="Text Box 2">
          <a:extLst>
            <a:ext uri="{FF2B5EF4-FFF2-40B4-BE49-F238E27FC236}">
              <a16:creationId xmlns:a16="http://schemas.microsoft.com/office/drawing/2014/main" id="{4E1460C4-28D0-443A-BBC4-14CE9A183187}"/>
            </a:ext>
          </a:extLst>
        </xdr:cNvPr>
        <xdr:cNvSpPr txBox="1">
          <a:spLocks noChangeArrowheads="1"/>
        </xdr:cNvSpPr>
      </xdr:nvSpPr>
      <xdr:spPr bwMode="auto">
        <a:xfrm>
          <a:off x="7010400" y="647700"/>
          <a:ext cx="76200" cy="211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49922</xdr:rowOff>
    </xdr:to>
    <xdr:sp macro="" textlink="">
      <xdr:nvSpPr>
        <xdr:cNvPr id="1158" name="Text Box 2">
          <a:extLst>
            <a:ext uri="{FF2B5EF4-FFF2-40B4-BE49-F238E27FC236}">
              <a16:creationId xmlns:a16="http://schemas.microsoft.com/office/drawing/2014/main" id="{9F4AB4AD-C97A-41A8-8122-2C7FBB978B26}"/>
            </a:ext>
          </a:extLst>
        </xdr:cNvPr>
        <xdr:cNvSpPr txBox="1">
          <a:spLocks noChangeArrowheads="1"/>
        </xdr:cNvSpPr>
      </xdr:nvSpPr>
      <xdr:spPr bwMode="auto">
        <a:xfrm>
          <a:off x="7010400" y="647700"/>
          <a:ext cx="76200" cy="211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49922</xdr:rowOff>
    </xdr:to>
    <xdr:sp macro="" textlink="">
      <xdr:nvSpPr>
        <xdr:cNvPr id="1159" name="Text Box 2">
          <a:extLst>
            <a:ext uri="{FF2B5EF4-FFF2-40B4-BE49-F238E27FC236}">
              <a16:creationId xmlns:a16="http://schemas.microsoft.com/office/drawing/2014/main" id="{CAEC4727-F30C-4CF7-88D9-98B52229B9D8}"/>
            </a:ext>
          </a:extLst>
        </xdr:cNvPr>
        <xdr:cNvSpPr txBox="1">
          <a:spLocks noChangeArrowheads="1"/>
        </xdr:cNvSpPr>
      </xdr:nvSpPr>
      <xdr:spPr bwMode="auto">
        <a:xfrm>
          <a:off x="7010400" y="647700"/>
          <a:ext cx="76200" cy="211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40397</xdr:rowOff>
    </xdr:to>
    <xdr:sp macro="" textlink="">
      <xdr:nvSpPr>
        <xdr:cNvPr id="1160" name="Text Box 2">
          <a:extLst>
            <a:ext uri="{FF2B5EF4-FFF2-40B4-BE49-F238E27FC236}">
              <a16:creationId xmlns:a16="http://schemas.microsoft.com/office/drawing/2014/main" id="{BD7B3AF1-D06F-4AC1-BF1A-40BCEEC8E5E1}"/>
            </a:ext>
          </a:extLst>
        </xdr:cNvPr>
        <xdr:cNvSpPr txBox="1">
          <a:spLocks noChangeArrowheads="1"/>
        </xdr:cNvSpPr>
      </xdr:nvSpPr>
      <xdr:spPr bwMode="auto">
        <a:xfrm>
          <a:off x="7010400" y="647700"/>
          <a:ext cx="76200" cy="2023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40397</xdr:rowOff>
    </xdr:to>
    <xdr:sp macro="" textlink="">
      <xdr:nvSpPr>
        <xdr:cNvPr id="1161" name="Text Box 2">
          <a:extLst>
            <a:ext uri="{FF2B5EF4-FFF2-40B4-BE49-F238E27FC236}">
              <a16:creationId xmlns:a16="http://schemas.microsoft.com/office/drawing/2014/main" id="{48B57BB0-2758-4E38-80DB-AA626FB8C6DB}"/>
            </a:ext>
          </a:extLst>
        </xdr:cNvPr>
        <xdr:cNvSpPr txBox="1">
          <a:spLocks noChangeArrowheads="1"/>
        </xdr:cNvSpPr>
      </xdr:nvSpPr>
      <xdr:spPr bwMode="auto">
        <a:xfrm>
          <a:off x="7010400" y="647700"/>
          <a:ext cx="76200" cy="2023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25734</xdr:rowOff>
    </xdr:to>
    <xdr:sp macro="" textlink="">
      <xdr:nvSpPr>
        <xdr:cNvPr id="1162" name="Text Box 2">
          <a:extLst>
            <a:ext uri="{FF2B5EF4-FFF2-40B4-BE49-F238E27FC236}">
              <a16:creationId xmlns:a16="http://schemas.microsoft.com/office/drawing/2014/main" id="{F07371A3-9F82-45A1-B0D6-9B3EFB486552}"/>
            </a:ext>
          </a:extLst>
        </xdr:cNvPr>
        <xdr:cNvSpPr txBox="1">
          <a:spLocks noChangeArrowheads="1"/>
        </xdr:cNvSpPr>
      </xdr:nvSpPr>
      <xdr:spPr bwMode="auto">
        <a:xfrm>
          <a:off x="57054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63834</xdr:rowOff>
    </xdr:to>
    <xdr:sp macro="" textlink="">
      <xdr:nvSpPr>
        <xdr:cNvPr id="1163" name="Text Box 2">
          <a:extLst>
            <a:ext uri="{FF2B5EF4-FFF2-40B4-BE49-F238E27FC236}">
              <a16:creationId xmlns:a16="http://schemas.microsoft.com/office/drawing/2014/main" id="{3B3C2607-AC9B-4655-8E39-1FD78A6A9419}"/>
            </a:ext>
          </a:extLst>
        </xdr:cNvPr>
        <xdr:cNvSpPr txBox="1">
          <a:spLocks noChangeArrowheads="1"/>
        </xdr:cNvSpPr>
      </xdr:nvSpPr>
      <xdr:spPr bwMode="auto">
        <a:xfrm>
          <a:off x="57054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25734</xdr:rowOff>
    </xdr:to>
    <xdr:sp macro="" textlink="">
      <xdr:nvSpPr>
        <xdr:cNvPr id="1164" name="Text Box 2">
          <a:extLst>
            <a:ext uri="{FF2B5EF4-FFF2-40B4-BE49-F238E27FC236}">
              <a16:creationId xmlns:a16="http://schemas.microsoft.com/office/drawing/2014/main" id="{7DC3B394-A567-4B55-81C1-6598D50DD34E}"/>
            </a:ext>
          </a:extLst>
        </xdr:cNvPr>
        <xdr:cNvSpPr txBox="1">
          <a:spLocks noChangeArrowheads="1"/>
        </xdr:cNvSpPr>
      </xdr:nvSpPr>
      <xdr:spPr bwMode="auto">
        <a:xfrm>
          <a:off x="57054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63834</xdr:rowOff>
    </xdr:to>
    <xdr:sp macro="" textlink="">
      <xdr:nvSpPr>
        <xdr:cNvPr id="1165" name="Text Box 2">
          <a:extLst>
            <a:ext uri="{FF2B5EF4-FFF2-40B4-BE49-F238E27FC236}">
              <a16:creationId xmlns:a16="http://schemas.microsoft.com/office/drawing/2014/main" id="{493E26AA-4C3B-4D50-BCC9-B008A35F314A}"/>
            </a:ext>
          </a:extLst>
        </xdr:cNvPr>
        <xdr:cNvSpPr txBox="1">
          <a:spLocks noChangeArrowheads="1"/>
        </xdr:cNvSpPr>
      </xdr:nvSpPr>
      <xdr:spPr bwMode="auto">
        <a:xfrm>
          <a:off x="57054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25734</xdr:rowOff>
    </xdr:to>
    <xdr:sp macro="" textlink="">
      <xdr:nvSpPr>
        <xdr:cNvPr id="1166" name="Text Box 2">
          <a:extLst>
            <a:ext uri="{FF2B5EF4-FFF2-40B4-BE49-F238E27FC236}">
              <a16:creationId xmlns:a16="http://schemas.microsoft.com/office/drawing/2014/main" id="{E95E4776-EFAB-4D67-A67F-0D86B3B994BF}"/>
            </a:ext>
          </a:extLst>
        </xdr:cNvPr>
        <xdr:cNvSpPr txBox="1">
          <a:spLocks noChangeArrowheads="1"/>
        </xdr:cNvSpPr>
      </xdr:nvSpPr>
      <xdr:spPr bwMode="auto">
        <a:xfrm>
          <a:off x="57054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63834</xdr:rowOff>
    </xdr:to>
    <xdr:sp macro="" textlink="">
      <xdr:nvSpPr>
        <xdr:cNvPr id="1167" name="Text Box 2">
          <a:extLst>
            <a:ext uri="{FF2B5EF4-FFF2-40B4-BE49-F238E27FC236}">
              <a16:creationId xmlns:a16="http://schemas.microsoft.com/office/drawing/2014/main" id="{A60CEFF4-C6F5-4D5B-A848-FF0FAA879ACE}"/>
            </a:ext>
          </a:extLst>
        </xdr:cNvPr>
        <xdr:cNvSpPr txBox="1">
          <a:spLocks noChangeArrowheads="1"/>
        </xdr:cNvSpPr>
      </xdr:nvSpPr>
      <xdr:spPr bwMode="auto">
        <a:xfrm>
          <a:off x="57054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35259</xdr:rowOff>
    </xdr:to>
    <xdr:sp macro="" textlink="">
      <xdr:nvSpPr>
        <xdr:cNvPr id="1168" name="Text Box 2">
          <a:extLst>
            <a:ext uri="{FF2B5EF4-FFF2-40B4-BE49-F238E27FC236}">
              <a16:creationId xmlns:a16="http://schemas.microsoft.com/office/drawing/2014/main" id="{E537B8D5-4ADA-4759-8E7C-042F574E3D12}"/>
            </a:ext>
          </a:extLst>
        </xdr:cNvPr>
        <xdr:cNvSpPr txBox="1">
          <a:spLocks noChangeArrowheads="1"/>
        </xdr:cNvSpPr>
      </xdr:nvSpPr>
      <xdr:spPr bwMode="auto">
        <a:xfrm>
          <a:off x="57054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35259</xdr:rowOff>
    </xdr:to>
    <xdr:sp macro="" textlink="">
      <xdr:nvSpPr>
        <xdr:cNvPr id="1169" name="Text Box 2">
          <a:extLst>
            <a:ext uri="{FF2B5EF4-FFF2-40B4-BE49-F238E27FC236}">
              <a16:creationId xmlns:a16="http://schemas.microsoft.com/office/drawing/2014/main" id="{EFEDB57C-73E2-4450-8A9E-D85C3D75216A}"/>
            </a:ext>
          </a:extLst>
        </xdr:cNvPr>
        <xdr:cNvSpPr txBox="1">
          <a:spLocks noChangeArrowheads="1"/>
        </xdr:cNvSpPr>
      </xdr:nvSpPr>
      <xdr:spPr bwMode="auto">
        <a:xfrm>
          <a:off x="57054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35259</xdr:rowOff>
    </xdr:to>
    <xdr:sp macro="" textlink="">
      <xdr:nvSpPr>
        <xdr:cNvPr id="1170" name="Text Box 2">
          <a:extLst>
            <a:ext uri="{FF2B5EF4-FFF2-40B4-BE49-F238E27FC236}">
              <a16:creationId xmlns:a16="http://schemas.microsoft.com/office/drawing/2014/main" id="{6D5813DE-5401-48E9-AE0B-E817B70919CF}"/>
            </a:ext>
          </a:extLst>
        </xdr:cNvPr>
        <xdr:cNvSpPr txBox="1">
          <a:spLocks noChangeArrowheads="1"/>
        </xdr:cNvSpPr>
      </xdr:nvSpPr>
      <xdr:spPr bwMode="auto">
        <a:xfrm>
          <a:off x="57054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73359</xdr:rowOff>
    </xdr:to>
    <xdr:sp macro="" textlink="">
      <xdr:nvSpPr>
        <xdr:cNvPr id="1171" name="Text Box 2">
          <a:extLst>
            <a:ext uri="{FF2B5EF4-FFF2-40B4-BE49-F238E27FC236}">
              <a16:creationId xmlns:a16="http://schemas.microsoft.com/office/drawing/2014/main" id="{51C0326C-C65D-4799-9EC2-9BF945AC362A}"/>
            </a:ext>
          </a:extLst>
        </xdr:cNvPr>
        <xdr:cNvSpPr txBox="1">
          <a:spLocks noChangeArrowheads="1"/>
        </xdr:cNvSpPr>
      </xdr:nvSpPr>
      <xdr:spPr bwMode="auto">
        <a:xfrm>
          <a:off x="570547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73359</xdr:rowOff>
    </xdr:to>
    <xdr:sp macro="" textlink="">
      <xdr:nvSpPr>
        <xdr:cNvPr id="1172" name="Text Box 2">
          <a:extLst>
            <a:ext uri="{FF2B5EF4-FFF2-40B4-BE49-F238E27FC236}">
              <a16:creationId xmlns:a16="http://schemas.microsoft.com/office/drawing/2014/main" id="{5B72ED4B-AA53-489D-A21B-D5481E95D2A3}"/>
            </a:ext>
          </a:extLst>
        </xdr:cNvPr>
        <xdr:cNvSpPr txBox="1">
          <a:spLocks noChangeArrowheads="1"/>
        </xdr:cNvSpPr>
      </xdr:nvSpPr>
      <xdr:spPr bwMode="auto">
        <a:xfrm>
          <a:off x="570547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35259</xdr:rowOff>
    </xdr:to>
    <xdr:sp macro="" textlink="">
      <xdr:nvSpPr>
        <xdr:cNvPr id="1173" name="Text Box 2">
          <a:extLst>
            <a:ext uri="{FF2B5EF4-FFF2-40B4-BE49-F238E27FC236}">
              <a16:creationId xmlns:a16="http://schemas.microsoft.com/office/drawing/2014/main" id="{A5D72348-2085-4974-B081-4E727D55BA8E}"/>
            </a:ext>
          </a:extLst>
        </xdr:cNvPr>
        <xdr:cNvSpPr txBox="1">
          <a:spLocks noChangeArrowheads="1"/>
        </xdr:cNvSpPr>
      </xdr:nvSpPr>
      <xdr:spPr bwMode="auto">
        <a:xfrm>
          <a:off x="57054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35259</xdr:rowOff>
    </xdr:to>
    <xdr:sp macro="" textlink="">
      <xdr:nvSpPr>
        <xdr:cNvPr id="1174" name="Text Box 2">
          <a:extLst>
            <a:ext uri="{FF2B5EF4-FFF2-40B4-BE49-F238E27FC236}">
              <a16:creationId xmlns:a16="http://schemas.microsoft.com/office/drawing/2014/main" id="{04CA1B5A-B71D-4606-881F-72F116AF1F61}"/>
            </a:ext>
          </a:extLst>
        </xdr:cNvPr>
        <xdr:cNvSpPr txBox="1">
          <a:spLocks noChangeArrowheads="1"/>
        </xdr:cNvSpPr>
      </xdr:nvSpPr>
      <xdr:spPr bwMode="auto">
        <a:xfrm>
          <a:off x="57054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35259</xdr:rowOff>
    </xdr:to>
    <xdr:sp macro="" textlink="">
      <xdr:nvSpPr>
        <xdr:cNvPr id="1175" name="Text Box 2">
          <a:extLst>
            <a:ext uri="{FF2B5EF4-FFF2-40B4-BE49-F238E27FC236}">
              <a16:creationId xmlns:a16="http://schemas.microsoft.com/office/drawing/2014/main" id="{4F5CA6BC-692F-4191-89D3-B41006C116D7}"/>
            </a:ext>
          </a:extLst>
        </xdr:cNvPr>
        <xdr:cNvSpPr txBox="1">
          <a:spLocks noChangeArrowheads="1"/>
        </xdr:cNvSpPr>
      </xdr:nvSpPr>
      <xdr:spPr bwMode="auto">
        <a:xfrm>
          <a:off x="57054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25734</xdr:rowOff>
    </xdr:to>
    <xdr:sp macro="" textlink="">
      <xdr:nvSpPr>
        <xdr:cNvPr id="1176" name="Text Box 2">
          <a:extLst>
            <a:ext uri="{FF2B5EF4-FFF2-40B4-BE49-F238E27FC236}">
              <a16:creationId xmlns:a16="http://schemas.microsoft.com/office/drawing/2014/main" id="{FC6D9DB6-758A-47F1-8ADE-5F1602C298CC}"/>
            </a:ext>
          </a:extLst>
        </xdr:cNvPr>
        <xdr:cNvSpPr txBox="1">
          <a:spLocks noChangeArrowheads="1"/>
        </xdr:cNvSpPr>
      </xdr:nvSpPr>
      <xdr:spPr bwMode="auto">
        <a:xfrm>
          <a:off x="57054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25734</xdr:rowOff>
    </xdr:to>
    <xdr:sp macro="" textlink="">
      <xdr:nvSpPr>
        <xdr:cNvPr id="1177" name="Text Box 2">
          <a:extLst>
            <a:ext uri="{FF2B5EF4-FFF2-40B4-BE49-F238E27FC236}">
              <a16:creationId xmlns:a16="http://schemas.microsoft.com/office/drawing/2014/main" id="{6D1153DC-FC57-4633-AE00-0FC3EFAA7633}"/>
            </a:ext>
          </a:extLst>
        </xdr:cNvPr>
        <xdr:cNvSpPr txBox="1">
          <a:spLocks noChangeArrowheads="1"/>
        </xdr:cNvSpPr>
      </xdr:nvSpPr>
      <xdr:spPr bwMode="auto">
        <a:xfrm>
          <a:off x="57054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31368</xdr:rowOff>
    </xdr:to>
    <xdr:sp macro="" textlink="">
      <xdr:nvSpPr>
        <xdr:cNvPr id="1178" name="Text Box 2">
          <a:extLst>
            <a:ext uri="{FF2B5EF4-FFF2-40B4-BE49-F238E27FC236}">
              <a16:creationId xmlns:a16="http://schemas.microsoft.com/office/drawing/2014/main" id="{5870DD96-B8B7-47F6-A039-A311302E5B6A}"/>
            </a:ext>
          </a:extLst>
        </xdr:cNvPr>
        <xdr:cNvSpPr txBox="1">
          <a:spLocks noChangeArrowheads="1"/>
        </xdr:cNvSpPr>
      </xdr:nvSpPr>
      <xdr:spPr bwMode="auto">
        <a:xfrm>
          <a:off x="57054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69468</xdr:rowOff>
    </xdr:to>
    <xdr:sp macro="" textlink="">
      <xdr:nvSpPr>
        <xdr:cNvPr id="1179" name="Text Box 2">
          <a:extLst>
            <a:ext uri="{FF2B5EF4-FFF2-40B4-BE49-F238E27FC236}">
              <a16:creationId xmlns:a16="http://schemas.microsoft.com/office/drawing/2014/main" id="{EF850902-949D-4254-890F-A34D0A2302C6}"/>
            </a:ext>
          </a:extLst>
        </xdr:cNvPr>
        <xdr:cNvSpPr txBox="1">
          <a:spLocks noChangeArrowheads="1"/>
        </xdr:cNvSpPr>
      </xdr:nvSpPr>
      <xdr:spPr bwMode="auto">
        <a:xfrm>
          <a:off x="57054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31368</xdr:rowOff>
    </xdr:to>
    <xdr:sp macro="" textlink="">
      <xdr:nvSpPr>
        <xdr:cNvPr id="1180" name="Text Box 2">
          <a:extLst>
            <a:ext uri="{FF2B5EF4-FFF2-40B4-BE49-F238E27FC236}">
              <a16:creationId xmlns:a16="http://schemas.microsoft.com/office/drawing/2014/main" id="{F408EC2F-8DDA-4E00-B48B-E86B40482C5C}"/>
            </a:ext>
          </a:extLst>
        </xdr:cNvPr>
        <xdr:cNvSpPr txBox="1">
          <a:spLocks noChangeArrowheads="1"/>
        </xdr:cNvSpPr>
      </xdr:nvSpPr>
      <xdr:spPr bwMode="auto">
        <a:xfrm>
          <a:off x="57054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69468</xdr:rowOff>
    </xdr:to>
    <xdr:sp macro="" textlink="">
      <xdr:nvSpPr>
        <xdr:cNvPr id="1181" name="Text Box 2">
          <a:extLst>
            <a:ext uri="{FF2B5EF4-FFF2-40B4-BE49-F238E27FC236}">
              <a16:creationId xmlns:a16="http://schemas.microsoft.com/office/drawing/2014/main" id="{090D495D-2BC6-4CA3-B28D-EC7335075D95}"/>
            </a:ext>
          </a:extLst>
        </xdr:cNvPr>
        <xdr:cNvSpPr txBox="1">
          <a:spLocks noChangeArrowheads="1"/>
        </xdr:cNvSpPr>
      </xdr:nvSpPr>
      <xdr:spPr bwMode="auto">
        <a:xfrm>
          <a:off x="57054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31368</xdr:rowOff>
    </xdr:to>
    <xdr:sp macro="" textlink="">
      <xdr:nvSpPr>
        <xdr:cNvPr id="1182" name="Text Box 2">
          <a:extLst>
            <a:ext uri="{FF2B5EF4-FFF2-40B4-BE49-F238E27FC236}">
              <a16:creationId xmlns:a16="http://schemas.microsoft.com/office/drawing/2014/main" id="{521D9E15-0A04-4EC1-A936-7C1D2CCE58EF}"/>
            </a:ext>
          </a:extLst>
        </xdr:cNvPr>
        <xdr:cNvSpPr txBox="1">
          <a:spLocks noChangeArrowheads="1"/>
        </xdr:cNvSpPr>
      </xdr:nvSpPr>
      <xdr:spPr bwMode="auto">
        <a:xfrm>
          <a:off x="57054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69468</xdr:rowOff>
    </xdr:to>
    <xdr:sp macro="" textlink="">
      <xdr:nvSpPr>
        <xdr:cNvPr id="1183" name="Text Box 2">
          <a:extLst>
            <a:ext uri="{FF2B5EF4-FFF2-40B4-BE49-F238E27FC236}">
              <a16:creationId xmlns:a16="http://schemas.microsoft.com/office/drawing/2014/main" id="{D775701A-355A-400B-BB9E-564A94FF2466}"/>
            </a:ext>
          </a:extLst>
        </xdr:cNvPr>
        <xdr:cNvSpPr txBox="1">
          <a:spLocks noChangeArrowheads="1"/>
        </xdr:cNvSpPr>
      </xdr:nvSpPr>
      <xdr:spPr bwMode="auto">
        <a:xfrm>
          <a:off x="57054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40893</xdr:rowOff>
    </xdr:to>
    <xdr:sp macro="" textlink="">
      <xdr:nvSpPr>
        <xdr:cNvPr id="1184" name="Text Box 2">
          <a:extLst>
            <a:ext uri="{FF2B5EF4-FFF2-40B4-BE49-F238E27FC236}">
              <a16:creationId xmlns:a16="http://schemas.microsoft.com/office/drawing/2014/main" id="{CC6DB712-ABE7-41F8-9384-AB1A10D496B0}"/>
            </a:ext>
          </a:extLst>
        </xdr:cNvPr>
        <xdr:cNvSpPr txBox="1">
          <a:spLocks noChangeArrowheads="1"/>
        </xdr:cNvSpPr>
      </xdr:nvSpPr>
      <xdr:spPr bwMode="auto">
        <a:xfrm>
          <a:off x="57054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40893</xdr:rowOff>
    </xdr:to>
    <xdr:sp macro="" textlink="">
      <xdr:nvSpPr>
        <xdr:cNvPr id="1185" name="Text Box 2">
          <a:extLst>
            <a:ext uri="{FF2B5EF4-FFF2-40B4-BE49-F238E27FC236}">
              <a16:creationId xmlns:a16="http://schemas.microsoft.com/office/drawing/2014/main" id="{23C46937-A575-453F-883A-23769CCEC5E9}"/>
            </a:ext>
          </a:extLst>
        </xdr:cNvPr>
        <xdr:cNvSpPr txBox="1">
          <a:spLocks noChangeArrowheads="1"/>
        </xdr:cNvSpPr>
      </xdr:nvSpPr>
      <xdr:spPr bwMode="auto">
        <a:xfrm>
          <a:off x="57054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40893</xdr:rowOff>
    </xdr:to>
    <xdr:sp macro="" textlink="">
      <xdr:nvSpPr>
        <xdr:cNvPr id="1186" name="Text Box 2">
          <a:extLst>
            <a:ext uri="{FF2B5EF4-FFF2-40B4-BE49-F238E27FC236}">
              <a16:creationId xmlns:a16="http://schemas.microsoft.com/office/drawing/2014/main" id="{844676B8-A2AB-4B37-90E2-C95A3CF6BE13}"/>
            </a:ext>
          </a:extLst>
        </xdr:cNvPr>
        <xdr:cNvSpPr txBox="1">
          <a:spLocks noChangeArrowheads="1"/>
        </xdr:cNvSpPr>
      </xdr:nvSpPr>
      <xdr:spPr bwMode="auto">
        <a:xfrm>
          <a:off x="57054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78993</xdr:rowOff>
    </xdr:to>
    <xdr:sp macro="" textlink="">
      <xdr:nvSpPr>
        <xdr:cNvPr id="1187" name="Text Box 2">
          <a:extLst>
            <a:ext uri="{FF2B5EF4-FFF2-40B4-BE49-F238E27FC236}">
              <a16:creationId xmlns:a16="http://schemas.microsoft.com/office/drawing/2014/main" id="{C4DC6C35-4C88-4188-91A4-08F2D41B156C}"/>
            </a:ext>
          </a:extLst>
        </xdr:cNvPr>
        <xdr:cNvSpPr txBox="1">
          <a:spLocks noChangeArrowheads="1"/>
        </xdr:cNvSpPr>
      </xdr:nvSpPr>
      <xdr:spPr bwMode="auto">
        <a:xfrm>
          <a:off x="570547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78993</xdr:rowOff>
    </xdr:to>
    <xdr:sp macro="" textlink="">
      <xdr:nvSpPr>
        <xdr:cNvPr id="1188" name="Text Box 2">
          <a:extLst>
            <a:ext uri="{FF2B5EF4-FFF2-40B4-BE49-F238E27FC236}">
              <a16:creationId xmlns:a16="http://schemas.microsoft.com/office/drawing/2014/main" id="{AB143E95-564C-4DDE-8CE5-C48C53AEAC92}"/>
            </a:ext>
          </a:extLst>
        </xdr:cNvPr>
        <xdr:cNvSpPr txBox="1">
          <a:spLocks noChangeArrowheads="1"/>
        </xdr:cNvSpPr>
      </xdr:nvSpPr>
      <xdr:spPr bwMode="auto">
        <a:xfrm>
          <a:off x="570547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40893</xdr:rowOff>
    </xdr:to>
    <xdr:sp macro="" textlink="">
      <xdr:nvSpPr>
        <xdr:cNvPr id="1189" name="Text Box 2">
          <a:extLst>
            <a:ext uri="{FF2B5EF4-FFF2-40B4-BE49-F238E27FC236}">
              <a16:creationId xmlns:a16="http://schemas.microsoft.com/office/drawing/2014/main" id="{97A7AD18-E127-410D-92F2-C0F5F198E15E}"/>
            </a:ext>
          </a:extLst>
        </xdr:cNvPr>
        <xdr:cNvSpPr txBox="1">
          <a:spLocks noChangeArrowheads="1"/>
        </xdr:cNvSpPr>
      </xdr:nvSpPr>
      <xdr:spPr bwMode="auto">
        <a:xfrm>
          <a:off x="57054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40893</xdr:rowOff>
    </xdr:to>
    <xdr:sp macro="" textlink="">
      <xdr:nvSpPr>
        <xdr:cNvPr id="1190" name="Text Box 2">
          <a:extLst>
            <a:ext uri="{FF2B5EF4-FFF2-40B4-BE49-F238E27FC236}">
              <a16:creationId xmlns:a16="http://schemas.microsoft.com/office/drawing/2014/main" id="{834C2D25-7B97-4266-8918-94A15FF4E756}"/>
            </a:ext>
          </a:extLst>
        </xdr:cNvPr>
        <xdr:cNvSpPr txBox="1">
          <a:spLocks noChangeArrowheads="1"/>
        </xdr:cNvSpPr>
      </xdr:nvSpPr>
      <xdr:spPr bwMode="auto">
        <a:xfrm>
          <a:off x="57054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40893</xdr:rowOff>
    </xdr:to>
    <xdr:sp macro="" textlink="">
      <xdr:nvSpPr>
        <xdr:cNvPr id="1191" name="Text Box 2">
          <a:extLst>
            <a:ext uri="{FF2B5EF4-FFF2-40B4-BE49-F238E27FC236}">
              <a16:creationId xmlns:a16="http://schemas.microsoft.com/office/drawing/2014/main" id="{DE972FD8-0B7C-439D-BF82-E27D0638ED7F}"/>
            </a:ext>
          </a:extLst>
        </xdr:cNvPr>
        <xdr:cNvSpPr txBox="1">
          <a:spLocks noChangeArrowheads="1"/>
        </xdr:cNvSpPr>
      </xdr:nvSpPr>
      <xdr:spPr bwMode="auto">
        <a:xfrm>
          <a:off x="57054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31368</xdr:rowOff>
    </xdr:to>
    <xdr:sp macro="" textlink="">
      <xdr:nvSpPr>
        <xdr:cNvPr id="1192" name="Text Box 2">
          <a:extLst>
            <a:ext uri="{FF2B5EF4-FFF2-40B4-BE49-F238E27FC236}">
              <a16:creationId xmlns:a16="http://schemas.microsoft.com/office/drawing/2014/main" id="{ED68F1A5-91DE-426F-A03B-71EC6788892E}"/>
            </a:ext>
          </a:extLst>
        </xdr:cNvPr>
        <xdr:cNvSpPr txBox="1">
          <a:spLocks noChangeArrowheads="1"/>
        </xdr:cNvSpPr>
      </xdr:nvSpPr>
      <xdr:spPr bwMode="auto">
        <a:xfrm>
          <a:off x="57054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404</xdr:row>
      <xdr:rowOff>0</xdr:rowOff>
    </xdr:from>
    <xdr:to>
      <xdr:col>10</xdr:col>
      <xdr:colOff>180975</xdr:colOff>
      <xdr:row>405</xdr:row>
      <xdr:rowOff>31368</xdr:rowOff>
    </xdr:to>
    <xdr:sp macro="" textlink="">
      <xdr:nvSpPr>
        <xdr:cNvPr id="1193" name="Text Box 2">
          <a:extLst>
            <a:ext uri="{FF2B5EF4-FFF2-40B4-BE49-F238E27FC236}">
              <a16:creationId xmlns:a16="http://schemas.microsoft.com/office/drawing/2014/main" id="{E34935F8-866B-46C9-93A3-A1D04060CAED}"/>
            </a:ext>
          </a:extLst>
        </xdr:cNvPr>
        <xdr:cNvSpPr txBox="1">
          <a:spLocks noChangeArrowheads="1"/>
        </xdr:cNvSpPr>
      </xdr:nvSpPr>
      <xdr:spPr bwMode="auto">
        <a:xfrm>
          <a:off x="57054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25734</xdr:rowOff>
    </xdr:to>
    <xdr:sp macro="" textlink="">
      <xdr:nvSpPr>
        <xdr:cNvPr id="1194" name="Text Box 2">
          <a:extLst>
            <a:ext uri="{FF2B5EF4-FFF2-40B4-BE49-F238E27FC236}">
              <a16:creationId xmlns:a16="http://schemas.microsoft.com/office/drawing/2014/main" id="{2999C53A-0186-45C6-B9D9-1271E507834A}"/>
            </a:ext>
          </a:extLst>
        </xdr:cNvPr>
        <xdr:cNvSpPr txBox="1">
          <a:spLocks noChangeArrowheads="1"/>
        </xdr:cNvSpPr>
      </xdr:nvSpPr>
      <xdr:spPr bwMode="auto">
        <a:xfrm>
          <a:off x="7010400"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63834</xdr:rowOff>
    </xdr:to>
    <xdr:sp macro="" textlink="">
      <xdr:nvSpPr>
        <xdr:cNvPr id="1195" name="Text Box 2">
          <a:extLst>
            <a:ext uri="{FF2B5EF4-FFF2-40B4-BE49-F238E27FC236}">
              <a16:creationId xmlns:a16="http://schemas.microsoft.com/office/drawing/2014/main" id="{03907AF8-64C6-4A95-8663-5CF4BC857441}"/>
            </a:ext>
          </a:extLst>
        </xdr:cNvPr>
        <xdr:cNvSpPr txBox="1">
          <a:spLocks noChangeArrowheads="1"/>
        </xdr:cNvSpPr>
      </xdr:nvSpPr>
      <xdr:spPr bwMode="auto">
        <a:xfrm>
          <a:off x="7010400"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25734</xdr:rowOff>
    </xdr:to>
    <xdr:sp macro="" textlink="">
      <xdr:nvSpPr>
        <xdr:cNvPr id="1196" name="Text Box 2">
          <a:extLst>
            <a:ext uri="{FF2B5EF4-FFF2-40B4-BE49-F238E27FC236}">
              <a16:creationId xmlns:a16="http://schemas.microsoft.com/office/drawing/2014/main" id="{92DCAAED-E47A-4C01-9908-39A38DCDD789}"/>
            </a:ext>
          </a:extLst>
        </xdr:cNvPr>
        <xdr:cNvSpPr txBox="1">
          <a:spLocks noChangeArrowheads="1"/>
        </xdr:cNvSpPr>
      </xdr:nvSpPr>
      <xdr:spPr bwMode="auto">
        <a:xfrm>
          <a:off x="7010400"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63834</xdr:rowOff>
    </xdr:to>
    <xdr:sp macro="" textlink="">
      <xdr:nvSpPr>
        <xdr:cNvPr id="1197" name="Text Box 2">
          <a:extLst>
            <a:ext uri="{FF2B5EF4-FFF2-40B4-BE49-F238E27FC236}">
              <a16:creationId xmlns:a16="http://schemas.microsoft.com/office/drawing/2014/main" id="{78419347-BEF0-43E0-8A13-40F117B963C7}"/>
            </a:ext>
          </a:extLst>
        </xdr:cNvPr>
        <xdr:cNvSpPr txBox="1">
          <a:spLocks noChangeArrowheads="1"/>
        </xdr:cNvSpPr>
      </xdr:nvSpPr>
      <xdr:spPr bwMode="auto">
        <a:xfrm>
          <a:off x="7010400"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25734</xdr:rowOff>
    </xdr:to>
    <xdr:sp macro="" textlink="">
      <xdr:nvSpPr>
        <xdr:cNvPr id="1198" name="Text Box 2">
          <a:extLst>
            <a:ext uri="{FF2B5EF4-FFF2-40B4-BE49-F238E27FC236}">
              <a16:creationId xmlns:a16="http://schemas.microsoft.com/office/drawing/2014/main" id="{F6312A8D-658D-4B4B-8F35-4BE1AE01579E}"/>
            </a:ext>
          </a:extLst>
        </xdr:cNvPr>
        <xdr:cNvSpPr txBox="1">
          <a:spLocks noChangeArrowheads="1"/>
        </xdr:cNvSpPr>
      </xdr:nvSpPr>
      <xdr:spPr bwMode="auto">
        <a:xfrm>
          <a:off x="7010400"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63834</xdr:rowOff>
    </xdr:to>
    <xdr:sp macro="" textlink="">
      <xdr:nvSpPr>
        <xdr:cNvPr id="1199" name="Text Box 2">
          <a:extLst>
            <a:ext uri="{FF2B5EF4-FFF2-40B4-BE49-F238E27FC236}">
              <a16:creationId xmlns:a16="http://schemas.microsoft.com/office/drawing/2014/main" id="{B66E537F-4DE1-41EF-A768-FD5719657FA1}"/>
            </a:ext>
          </a:extLst>
        </xdr:cNvPr>
        <xdr:cNvSpPr txBox="1">
          <a:spLocks noChangeArrowheads="1"/>
        </xdr:cNvSpPr>
      </xdr:nvSpPr>
      <xdr:spPr bwMode="auto">
        <a:xfrm>
          <a:off x="7010400"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35259</xdr:rowOff>
    </xdr:to>
    <xdr:sp macro="" textlink="">
      <xdr:nvSpPr>
        <xdr:cNvPr id="1200" name="Text Box 2">
          <a:extLst>
            <a:ext uri="{FF2B5EF4-FFF2-40B4-BE49-F238E27FC236}">
              <a16:creationId xmlns:a16="http://schemas.microsoft.com/office/drawing/2014/main" id="{7542A77D-9D94-4625-8105-458B33239423}"/>
            </a:ext>
          </a:extLst>
        </xdr:cNvPr>
        <xdr:cNvSpPr txBox="1">
          <a:spLocks noChangeArrowheads="1"/>
        </xdr:cNvSpPr>
      </xdr:nvSpPr>
      <xdr:spPr bwMode="auto">
        <a:xfrm>
          <a:off x="7010400"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35259</xdr:rowOff>
    </xdr:to>
    <xdr:sp macro="" textlink="">
      <xdr:nvSpPr>
        <xdr:cNvPr id="1201" name="Text Box 2">
          <a:extLst>
            <a:ext uri="{FF2B5EF4-FFF2-40B4-BE49-F238E27FC236}">
              <a16:creationId xmlns:a16="http://schemas.microsoft.com/office/drawing/2014/main" id="{2B72A51F-7CF4-4A03-9335-DC834ED9A95D}"/>
            </a:ext>
          </a:extLst>
        </xdr:cNvPr>
        <xdr:cNvSpPr txBox="1">
          <a:spLocks noChangeArrowheads="1"/>
        </xdr:cNvSpPr>
      </xdr:nvSpPr>
      <xdr:spPr bwMode="auto">
        <a:xfrm>
          <a:off x="7010400"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35259</xdr:rowOff>
    </xdr:to>
    <xdr:sp macro="" textlink="">
      <xdr:nvSpPr>
        <xdr:cNvPr id="1202" name="Text Box 2">
          <a:extLst>
            <a:ext uri="{FF2B5EF4-FFF2-40B4-BE49-F238E27FC236}">
              <a16:creationId xmlns:a16="http://schemas.microsoft.com/office/drawing/2014/main" id="{8A81FE1C-289C-4A73-A4E7-C4F2AB8B8821}"/>
            </a:ext>
          </a:extLst>
        </xdr:cNvPr>
        <xdr:cNvSpPr txBox="1">
          <a:spLocks noChangeArrowheads="1"/>
        </xdr:cNvSpPr>
      </xdr:nvSpPr>
      <xdr:spPr bwMode="auto">
        <a:xfrm>
          <a:off x="7010400"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73359</xdr:rowOff>
    </xdr:to>
    <xdr:sp macro="" textlink="">
      <xdr:nvSpPr>
        <xdr:cNvPr id="1203" name="Text Box 2">
          <a:extLst>
            <a:ext uri="{FF2B5EF4-FFF2-40B4-BE49-F238E27FC236}">
              <a16:creationId xmlns:a16="http://schemas.microsoft.com/office/drawing/2014/main" id="{410ACFCB-6D42-445F-85AD-922A7ABAB65B}"/>
            </a:ext>
          </a:extLst>
        </xdr:cNvPr>
        <xdr:cNvSpPr txBox="1">
          <a:spLocks noChangeArrowheads="1"/>
        </xdr:cNvSpPr>
      </xdr:nvSpPr>
      <xdr:spPr bwMode="auto">
        <a:xfrm>
          <a:off x="7010400"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73359</xdr:rowOff>
    </xdr:to>
    <xdr:sp macro="" textlink="">
      <xdr:nvSpPr>
        <xdr:cNvPr id="1204" name="Text Box 2">
          <a:extLst>
            <a:ext uri="{FF2B5EF4-FFF2-40B4-BE49-F238E27FC236}">
              <a16:creationId xmlns:a16="http://schemas.microsoft.com/office/drawing/2014/main" id="{5BB967C4-2C75-4264-9478-CC4BA6CC4EAB}"/>
            </a:ext>
          </a:extLst>
        </xdr:cNvPr>
        <xdr:cNvSpPr txBox="1">
          <a:spLocks noChangeArrowheads="1"/>
        </xdr:cNvSpPr>
      </xdr:nvSpPr>
      <xdr:spPr bwMode="auto">
        <a:xfrm>
          <a:off x="7010400"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35259</xdr:rowOff>
    </xdr:to>
    <xdr:sp macro="" textlink="">
      <xdr:nvSpPr>
        <xdr:cNvPr id="1205" name="Text Box 2">
          <a:extLst>
            <a:ext uri="{FF2B5EF4-FFF2-40B4-BE49-F238E27FC236}">
              <a16:creationId xmlns:a16="http://schemas.microsoft.com/office/drawing/2014/main" id="{CC088A03-1E8D-423C-B780-0FF90733A35F}"/>
            </a:ext>
          </a:extLst>
        </xdr:cNvPr>
        <xdr:cNvSpPr txBox="1">
          <a:spLocks noChangeArrowheads="1"/>
        </xdr:cNvSpPr>
      </xdr:nvSpPr>
      <xdr:spPr bwMode="auto">
        <a:xfrm>
          <a:off x="7010400"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35259</xdr:rowOff>
    </xdr:to>
    <xdr:sp macro="" textlink="">
      <xdr:nvSpPr>
        <xdr:cNvPr id="1206" name="Text Box 2">
          <a:extLst>
            <a:ext uri="{FF2B5EF4-FFF2-40B4-BE49-F238E27FC236}">
              <a16:creationId xmlns:a16="http://schemas.microsoft.com/office/drawing/2014/main" id="{25092F8B-582A-4DEA-918C-E0F9B67054E9}"/>
            </a:ext>
          </a:extLst>
        </xdr:cNvPr>
        <xdr:cNvSpPr txBox="1">
          <a:spLocks noChangeArrowheads="1"/>
        </xdr:cNvSpPr>
      </xdr:nvSpPr>
      <xdr:spPr bwMode="auto">
        <a:xfrm>
          <a:off x="7010400"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35259</xdr:rowOff>
    </xdr:to>
    <xdr:sp macro="" textlink="">
      <xdr:nvSpPr>
        <xdr:cNvPr id="1207" name="Text Box 2">
          <a:extLst>
            <a:ext uri="{FF2B5EF4-FFF2-40B4-BE49-F238E27FC236}">
              <a16:creationId xmlns:a16="http://schemas.microsoft.com/office/drawing/2014/main" id="{5C9FEF56-2819-4E65-BDDF-AA3A75B88C4D}"/>
            </a:ext>
          </a:extLst>
        </xdr:cNvPr>
        <xdr:cNvSpPr txBox="1">
          <a:spLocks noChangeArrowheads="1"/>
        </xdr:cNvSpPr>
      </xdr:nvSpPr>
      <xdr:spPr bwMode="auto">
        <a:xfrm>
          <a:off x="7010400"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25734</xdr:rowOff>
    </xdr:to>
    <xdr:sp macro="" textlink="">
      <xdr:nvSpPr>
        <xdr:cNvPr id="1208" name="Text Box 2">
          <a:extLst>
            <a:ext uri="{FF2B5EF4-FFF2-40B4-BE49-F238E27FC236}">
              <a16:creationId xmlns:a16="http://schemas.microsoft.com/office/drawing/2014/main" id="{CCED8623-CE03-43F4-A54B-05789D43BB8B}"/>
            </a:ext>
          </a:extLst>
        </xdr:cNvPr>
        <xdr:cNvSpPr txBox="1">
          <a:spLocks noChangeArrowheads="1"/>
        </xdr:cNvSpPr>
      </xdr:nvSpPr>
      <xdr:spPr bwMode="auto">
        <a:xfrm>
          <a:off x="7010400"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25734</xdr:rowOff>
    </xdr:to>
    <xdr:sp macro="" textlink="">
      <xdr:nvSpPr>
        <xdr:cNvPr id="1209" name="Text Box 2">
          <a:extLst>
            <a:ext uri="{FF2B5EF4-FFF2-40B4-BE49-F238E27FC236}">
              <a16:creationId xmlns:a16="http://schemas.microsoft.com/office/drawing/2014/main" id="{1CD35461-E568-41FF-BEC6-79E236C1AB53}"/>
            </a:ext>
          </a:extLst>
        </xdr:cNvPr>
        <xdr:cNvSpPr txBox="1">
          <a:spLocks noChangeArrowheads="1"/>
        </xdr:cNvSpPr>
      </xdr:nvSpPr>
      <xdr:spPr bwMode="auto">
        <a:xfrm>
          <a:off x="7010400"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31368</xdr:rowOff>
    </xdr:to>
    <xdr:sp macro="" textlink="">
      <xdr:nvSpPr>
        <xdr:cNvPr id="1210" name="Text Box 2">
          <a:extLst>
            <a:ext uri="{FF2B5EF4-FFF2-40B4-BE49-F238E27FC236}">
              <a16:creationId xmlns:a16="http://schemas.microsoft.com/office/drawing/2014/main" id="{F9B2C7DC-6BC0-481A-AB50-613CCC96CDA8}"/>
            </a:ext>
          </a:extLst>
        </xdr:cNvPr>
        <xdr:cNvSpPr txBox="1">
          <a:spLocks noChangeArrowheads="1"/>
        </xdr:cNvSpPr>
      </xdr:nvSpPr>
      <xdr:spPr bwMode="auto">
        <a:xfrm>
          <a:off x="7010400"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69468</xdr:rowOff>
    </xdr:to>
    <xdr:sp macro="" textlink="">
      <xdr:nvSpPr>
        <xdr:cNvPr id="1211" name="Text Box 2">
          <a:extLst>
            <a:ext uri="{FF2B5EF4-FFF2-40B4-BE49-F238E27FC236}">
              <a16:creationId xmlns:a16="http://schemas.microsoft.com/office/drawing/2014/main" id="{5BCD61EE-3CD4-4BB6-A1A6-B8E09121F379}"/>
            </a:ext>
          </a:extLst>
        </xdr:cNvPr>
        <xdr:cNvSpPr txBox="1">
          <a:spLocks noChangeArrowheads="1"/>
        </xdr:cNvSpPr>
      </xdr:nvSpPr>
      <xdr:spPr bwMode="auto">
        <a:xfrm>
          <a:off x="7010400"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31368</xdr:rowOff>
    </xdr:to>
    <xdr:sp macro="" textlink="">
      <xdr:nvSpPr>
        <xdr:cNvPr id="1212" name="Text Box 2">
          <a:extLst>
            <a:ext uri="{FF2B5EF4-FFF2-40B4-BE49-F238E27FC236}">
              <a16:creationId xmlns:a16="http://schemas.microsoft.com/office/drawing/2014/main" id="{B31732CE-B4A0-4325-88B7-4624700C9CB5}"/>
            </a:ext>
          </a:extLst>
        </xdr:cNvPr>
        <xdr:cNvSpPr txBox="1">
          <a:spLocks noChangeArrowheads="1"/>
        </xdr:cNvSpPr>
      </xdr:nvSpPr>
      <xdr:spPr bwMode="auto">
        <a:xfrm>
          <a:off x="7010400"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69468</xdr:rowOff>
    </xdr:to>
    <xdr:sp macro="" textlink="">
      <xdr:nvSpPr>
        <xdr:cNvPr id="1213" name="Text Box 2">
          <a:extLst>
            <a:ext uri="{FF2B5EF4-FFF2-40B4-BE49-F238E27FC236}">
              <a16:creationId xmlns:a16="http://schemas.microsoft.com/office/drawing/2014/main" id="{F90797D7-8A76-4B4C-9FB2-7E67125B94AC}"/>
            </a:ext>
          </a:extLst>
        </xdr:cNvPr>
        <xdr:cNvSpPr txBox="1">
          <a:spLocks noChangeArrowheads="1"/>
        </xdr:cNvSpPr>
      </xdr:nvSpPr>
      <xdr:spPr bwMode="auto">
        <a:xfrm>
          <a:off x="7010400"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31368</xdr:rowOff>
    </xdr:to>
    <xdr:sp macro="" textlink="">
      <xdr:nvSpPr>
        <xdr:cNvPr id="1214" name="Text Box 2">
          <a:extLst>
            <a:ext uri="{FF2B5EF4-FFF2-40B4-BE49-F238E27FC236}">
              <a16:creationId xmlns:a16="http://schemas.microsoft.com/office/drawing/2014/main" id="{5F4C5FD7-C2C4-4D5F-B78C-69A6FE027C21}"/>
            </a:ext>
          </a:extLst>
        </xdr:cNvPr>
        <xdr:cNvSpPr txBox="1">
          <a:spLocks noChangeArrowheads="1"/>
        </xdr:cNvSpPr>
      </xdr:nvSpPr>
      <xdr:spPr bwMode="auto">
        <a:xfrm>
          <a:off x="7010400"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69468</xdr:rowOff>
    </xdr:to>
    <xdr:sp macro="" textlink="">
      <xdr:nvSpPr>
        <xdr:cNvPr id="1215" name="Text Box 2">
          <a:extLst>
            <a:ext uri="{FF2B5EF4-FFF2-40B4-BE49-F238E27FC236}">
              <a16:creationId xmlns:a16="http://schemas.microsoft.com/office/drawing/2014/main" id="{256C1036-C77A-47DB-A5F2-D3C32C9CA50F}"/>
            </a:ext>
          </a:extLst>
        </xdr:cNvPr>
        <xdr:cNvSpPr txBox="1">
          <a:spLocks noChangeArrowheads="1"/>
        </xdr:cNvSpPr>
      </xdr:nvSpPr>
      <xdr:spPr bwMode="auto">
        <a:xfrm>
          <a:off x="7010400"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40893</xdr:rowOff>
    </xdr:to>
    <xdr:sp macro="" textlink="">
      <xdr:nvSpPr>
        <xdr:cNvPr id="1216" name="Text Box 2">
          <a:extLst>
            <a:ext uri="{FF2B5EF4-FFF2-40B4-BE49-F238E27FC236}">
              <a16:creationId xmlns:a16="http://schemas.microsoft.com/office/drawing/2014/main" id="{4039AFFD-AC33-4FFA-8856-77779452248C}"/>
            </a:ext>
          </a:extLst>
        </xdr:cNvPr>
        <xdr:cNvSpPr txBox="1">
          <a:spLocks noChangeArrowheads="1"/>
        </xdr:cNvSpPr>
      </xdr:nvSpPr>
      <xdr:spPr bwMode="auto">
        <a:xfrm>
          <a:off x="7010400"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40893</xdr:rowOff>
    </xdr:to>
    <xdr:sp macro="" textlink="">
      <xdr:nvSpPr>
        <xdr:cNvPr id="1217" name="Text Box 2">
          <a:extLst>
            <a:ext uri="{FF2B5EF4-FFF2-40B4-BE49-F238E27FC236}">
              <a16:creationId xmlns:a16="http://schemas.microsoft.com/office/drawing/2014/main" id="{6724AF26-2593-428E-86C7-1EBA8D5ECEEA}"/>
            </a:ext>
          </a:extLst>
        </xdr:cNvPr>
        <xdr:cNvSpPr txBox="1">
          <a:spLocks noChangeArrowheads="1"/>
        </xdr:cNvSpPr>
      </xdr:nvSpPr>
      <xdr:spPr bwMode="auto">
        <a:xfrm>
          <a:off x="7010400"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40893</xdr:rowOff>
    </xdr:to>
    <xdr:sp macro="" textlink="">
      <xdr:nvSpPr>
        <xdr:cNvPr id="1218" name="Text Box 2">
          <a:extLst>
            <a:ext uri="{FF2B5EF4-FFF2-40B4-BE49-F238E27FC236}">
              <a16:creationId xmlns:a16="http://schemas.microsoft.com/office/drawing/2014/main" id="{97856362-50A3-499C-9164-C48ED78A9AB1}"/>
            </a:ext>
          </a:extLst>
        </xdr:cNvPr>
        <xdr:cNvSpPr txBox="1">
          <a:spLocks noChangeArrowheads="1"/>
        </xdr:cNvSpPr>
      </xdr:nvSpPr>
      <xdr:spPr bwMode="auto">
        <a:xfrm>
          <a:off x="7010400"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78993</xdr:rowOff>
    </xdr:to>
    <xdr:sp macro="" textlink="">
      <xdr:nvSpPr>
        <xdr:cNvPr id="1219" name="Text Box 2">
          <a:extLst>
            <a:ext uri="{FF2B5EF4-FFF2-40B4-BE49-F238E27FC236}">
              <a16:creationId xmlns:a16="http://schemas.microsoft.com/office/drawing/2014/main" id="{0491B1A2-9418-43C0-8345-84C4BEB1152E}"/>
            </a:ext>
          </a:extLst>
        </xdr:cNvPr>
        <xdr:cNvSpPr txBox="1">
          <a:spLocks noChangeArrowheads="1"/>
        </xdr:cNvSpPr>
      </xdr:nvSpPr>
      <xdr:spPr bwMode="auto">
        <a:xfrm>
          <a:off x="7010400"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78993</xdr:rowOff>
    </xdr:to>
    <xdr:sp macro="" textlink="">
      <xdr:nvSpPr>
        <xdr:cNvPr id="1220" name="Text Box 2">
          <a:extLst>
            <a:ext uri="{FF2B5EF4-FFF2-40B4-BE49-F238E27FC236}">
              <a16:creationId xmlns:a16="http://schemas.microsoft.com/office/drawing/2014/main" id="{494CA6F2-BB6B-4E6E-9B29-21881BE03790}"/>
            </a:ext>
          </a:extLst>
        </xdr:cNvPr>
        <xdr:cNvSpPr txBox="1">
          <a:spLocks noChangeArrowheads="1"/>
        </xdr:cNvSpPr>
      </xdr:nvSpPr>
      <xdr:spPr bwMode="auto">
        <a:xfrm>
          <a:off x="7010400"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40893</xdr:rowOff>
    </xdr:to>
    <xdr:sp macro="" textlink="">
      <xdr:nvSpPr>
        <xdr:cNvPr id="1221" name="Text Box 2">
          <a:extLst>
            <a:ext uri="{FF2B5EF4-FFF2-40B4-BE49-F238E27FC236}">
              <a16:creationId xmlns:a16="http://schemas.microsoft.com/office/drawing/2014/main" id="{22C92F38-F9E7-4FA3-ABE5-62D90BA93097}"/>
            </a:ext>
          </a:extLst>
        </xdr:cNvPr>
        <xdr:cNvSpPr txBox="1">
          <a:spLocks noChangeArrowheads="1"/>
        </xdr:cNvSpPr>
      </xdr:nvSpPr>
      <xdr:spPr bwMode="auto">
        <a:xfrm>
          <a:off x="7010400"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40893</xdr:rowOff>
    </xdr:to>
    <xdr:sp macro="" textlink="">
      <xdr:nvSpPr>
        <xdr:cNvPr id="1222" name="Text Box 2">
          <a:extLst>
            <a:ext uri="{FF2B5EF4-FFF2-40B4-BE49-F238E27FC236}">
              <a16:creationId xmlns:a16="http://schemas.microsoft.com/office/drawing/2014/main" id="{5AABDACC-039C-4803-8EEE-6E40A3ACAE33}"/>
            </a:ext>
          </a:extLst>
        </xdr:cNvPr>
        <xdr:cNvSpPr txBox="1">
          <a:spLocks noChangeArrowheads="1"/>
        </xdr:cNvSpPr>
      </xdr:nvSpPr>
      <xdr:spPr bwMode="auto">
        <a:xfrm>
          <a:off x="7010400"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40893</xdr:rowOff>
    </xdr:to>
    <xdr:sp macro="" textlink="">
      <xdr:nvSpPr>
        <xdr:cNvPr id="1223" name="Text Box 2">
          <a:extLst>
            <a:ext uri="{FF2B5EF4-FFF2-40B4-BE49-F238E27FC236}">
              <a16:creationId xmlns:a16="http://schemas.microsoft.com/office/drawing/2014/main" id="{95AC8C6A-3659-4468-9D23-FCF3675EA784}"/>
            </a:ext>
          </a:extLst>
        </xdr:cNvPr>
        <xdr:cNvSpPr txBox="1">
          <a:spLocks noChangeArrowheads="1"/>
        </xdr:cNvSpPr>
      </xdr:nvSpPr>
      <xdr:spPr bwMode="auto">
        <a:xfrm>
          <a:off x="7010400"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31368</xdr:rowOff>
    </xdr:to>
    <xdr:sp macro="" textlink="">
      <xdr:nvSpPr>
        <xdr:cNvPr id="1224" name="Text Box 2">
          <a:extLst>
            <a:ext uri="{FF2B5EF4-FFF2-40B4-BE49-F238E27FC236}">
              <a16:creationId xmlns:a16="http://schemas.microsoft.com/office/drawing/2014/main" id="{133E7304-0E5B-48E3-8DBB-B7406F6C55B4}"/>
            </a:ext>
          </a:extLst>
        </xdr:cNvPr>
        <xdr:cNvSpPr txBox="1">
          <a:spLocks noChangeArrowheads="1"/>
        </xdr:cNvSpPr>
      </xdr:nvSpPr>
      <xdr:spPr bwMode="auto">
        <a:xfrm>
          <a:off x="7010400"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404</xdr:row>
      <xdr:rowOff>0</xdr:rowOff>
    </xdr:from>
    <xdr:to>
      <xdr:col>11</xdr:col>
      <xdr:colOff>180975</xdr:colOff>
      <xdr:row>405</xdr:row>
      <xdr:rowOff>31368</xdr:rowOff>
    </xdr:to>
    <xdr:sp macro="" textlink="">
      <xdr:nvSpPr>
        <xdr:cNvPr id="1225" name="Text Box 2">
          <a:extLst>
            <a:ext uri="{FF2B5EF4-FFF2-40B4-BE49-F238E27FC236}">
              <a16:creationId xmlns:a16="http://schemas.microsoft.com/office/drawing/2014/main" id="{EDEDA641-0D42-40AB-82A4-B520D8F2BCF5}"/>
            </a:ext>
          </a:extLst>
        </xdr:cNvPr>
        <xdr:cNvSpPr txBox="1">
          <a:spLocks noChangeArrowheads="1"/>
        </xdr:cNvSpPr>
      </xdr:nvSpPr>
      <xdr:spPr bwMode="auto">
        <a:xfrm>
          <a:off x="7010400"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25735</xdr:rowOff>
    </xdr:to>
    <xdr:sp macro="" textlink="">
      <xdr:nvSpPr>
        <xdr:cNvPr id="1226" name="Text Box 2">
          <a:extLst>
            <a:ext uri="{FF2B5EF4-FFF2-40B4-BE49-F238E27FC236}">
              <a16:creationId xmlns:a16="http://schemas.microsoft.com/office/drawing/2014/main" id="{BDDA682F-04F0-46C5-B732-04A15C5B261D}"/>
            </a:ext>
          </a:extLst>
        </xdr:cNvPr>
        <xdr:cNvSpPr txBox="1">
          <a:spLocks noChangeArrowheads="1"/>
        </xdr:cNvSpPr>
      </xdr:nvSpPr>
      <xdr:spPr bwMode="auto">
        <a:xfrm>
          <a:off x="6934200"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63835</xdr:rowOff>
    </xdr:to>
    <xdr:sp macro="" textlink="">
      <xdr:nvSpPr>
        <xdr:cNvPr id="1227" name="Text Box 2">
          <a:extLst>
            <a:ext uri="{FF2B5EF4-FFF2-40B4-BE49-F238E27FC236}">
              <a16:creationId xmlns:a16="http://schemas.microsoft.com/office/drawing/2014/main" id="{B5C324DB-16D7-428F-97A1-7393CA55FF73}"/>
            </a:ext>
          </a:extLst>
        </xdr:cNvPr>
        <xdr:cNvSpPr txBox="1">
          <a:spLocks noChangeArrowheads="1"/>
        </xdr:cNvSpPr>
      </xdr:nvSpPr>
      <xdr:spPr bwMode="auto">
        <a:xfrm>
          <a:off x="6934200" y="4857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25735</xdr:rowOff>
    </xdr:to>
    <xdr:sp macro="" textlink="">
      <xdr:nvSpPr>
        <xdr:cNvPr id="1228" name="Text Box 2">
          <a:extLst>
            <a:ext uri="{FF2B5EF4-FFF2-40B4-BE49-F238E27FC236}">
              <a16:creationId xmlns:a16="http://schemas.microsoft.com/office/drawing/2014/main" id="{1D81EC6B-AC5F-4CD4-A1B5-EBFC0F3ABB34}"/>
            </a:ext>
          </a:extLst>
        </xdr:cNvPr>
        <xdr:cNvSpPr txBox="1">
          <a:spLocks noChangeArrowheads="1"/>
        </xdr:cNvSpPr>
      </xdr:nvSpPr>
      <xdr:spPr bwMode="auto">
        <a:xfrm>
          <a:off x="6934200"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63835</xdr:rowOff>
    </xdr:to>
    <xdr:sp macro="" textlink="">
      <xdr:nvSpPr>
        <xdr:cNvPr id="1229" name="Text Box 2">
          <a:extLst>
            <a:ext uri="{FF2B5EF4-FFF2-40B4-BE49-F238E27FC236}">
              <a16:creationId xmlns:a16="http://schemas.microsoft.com/office/drawing/2014/main" id="{DE53CEA6-0C9D-4032-A6B5-D9ED4498C78E}"/>
            </a:ext>
          </a:extLst>
        </xdr:cNvPr>
        <xdr:cNvSpPr txBox="1">
          <a:spLocks noChangeArrowheads="1"/>
        </xdr:cNvSpPr>
      </xdr:nvSpPr>
      <xdr:spPr bwMode="auto">
        <a:xfrm>
          <a:off x="6934200" y="4857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25735</xdr:rowOff>
    </xdr:to>
    <xdr:sp macro="" textlink="">
      <xdr:nvSpPr>
        <xdr:cNvPr id="1230" name="Text Box 2">
          <a:extLst>
            <a:ext uri="{FF2B5EF4-FFF2-40B4-BE49-F238E27FC236}">
              <a16:creationId xmlns:a16="http://schemas.microsoft.com/office/drawing/2014/main" id="{C49A8086-8AE7-4022-9025-85EF772ECD07}"/>
            </a:ext>
          </a:extLst>
        </xdr:cNvPr>
        <xdr:cNvSpPr txBox="1">
          <a:spLocks noChangeArrowheads="1"/>
        </xdr:cNvSpPr>
      </xdr:nvSpPr>
      <xdr:spPr bwMode="auto">
        <a:xfrm>
          <a:off x="6934200"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63835</xdr:rowOff>
    </xdr:to>
    <xdr:sp macro="" textlink="">
      <xdr:nvSpPr>
        <xdr:cNvPr id="1231" name="Text Box 2">
          <a:extLst>
            <a:ext uri="{FF2B5EF4-FFF2-40B4-BE49-F238E27FC236}">
              <a16:creationId xmlns:a16="http://schemas.microsoft.com/office/drawing/2014/main" id="{49777096-F697-40E5-B76A-DF2963B98527}"/>
            </a:ext>
          </a:extLst>
        </xdr:cNvPr>
        <xdr:cNvSpPr txBox="1">
          <a:spLocks noChangeArrowheads="1"/>
        </xdr:cNvSpPr>
      </xdr:nvSpPr>
      <xdr:spPr bwMode="auto">
        <a:xfrm>
          <a:off x="6934200" y="4857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35260</xdr:rowOff>
    </xdr:to>
    <xdr:sp macro="" textlink="">
      <xdr:nvSpPr>
        <xdr:cNvPr id="1232" name="Text Box 2">
          <a:extLst>
            <a:ext uri="{FF2B5EF4-FFF2-40B4-BE49-F238E27FC236}">
              <a16:creationId xmlns:a16="http://schemas.microsoft.com/office/drawing/2014/main" id="{8AD92C9F-DAA9-4F25-B72E-D14E25FE9901}"/>
            </a:ext>
          </a:extLst>
        </xdr:cNvPr>
        <xdr:cNvSpPr txBox="1">
          <a:spLocks noChangeArrowheads="1"/>
        </xdr:cNvSpPr>
      </xdr:nvSpPr>
      <xdr:spPr bwMode="auto">
        <a:xfrm>
          <a:off x="6934200"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35260</xdr:rowOff>
    </xdr:to>
    <xdr:sp macro="" textlink="">
      <xdr:nvSpPr>
        <xdr:cNvPr id="1233" name="Text Box 2">
          <a:extLst>
            <a:ext uri="{FF2B5EF4-FFF2-40B4-BE49-F238E27FC236}">
              <a16:creationId xmlns:a16="http://schemas.microsoft.com/office/drawing/2014/main" id="{0C0C9510-DB77-47CB-A2CB-A33B79145B7C}"/>
            </a:ext>
          </a:extLst>
        </xdr:cNvPr>
        <xdr:cNvSpPr txBox="1">
          <a:spLocks noChangeArrowheads="1"/>
        </xdr:cNvSpPr>
      </xdr:nvSpPr>
      <xdr:spPr bwMode="auto">
        <a:xfrm>
          <a:off x="6934200"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35260</xdr:rowOff>
    </xdr:to>
    <xdr:sp macro="" textlink="">
      <xdr:nvSpPr>
        <xdr:cNvPr id="1234" name="Text Box 2">
          <a:extLst>
            <a:ext uri="{FF2B5EF4-FFF2-40B4-BE49-F238E27FC236}">
              <a16:creationId xmlns:a16="http://schemas.microsoft.com/office/drawing/2014/main" id="{8F9B232B-825F-4DC4-9B5B-B8AC099BFBAD}"/>
            </a:ext>
          </a:extLst>
        </xdr:cNvPr>
        <xdr:cNvSpPr txBox="1">
          <a:spLocks noChangeArrowheads="1"/>
        </xdr:cNvSpPr>
      </xdr:nvSpPr>
      <xdr:spPr bwMode="auto">
        <a:xfrm>
          <a:off x="6934200"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73360</xdr:rowOff>
    </xdr:to>
    <xdr:sp macro="" textlink="">
      <xdr:nvSpPr>
        <xdr:cNvPr id="1235" name="Text Box 2">
          <a:extLst>
            <a:ext uri="{FF2B5EF4-FFF2-40B4-BE49-F238E27FC236}">
              <a16:creationId xmlns:a16="http://schemas.microsoft.com/office/drawing/2014/main" id="{A7A48422-5280-4BB4-9B84-232E4391937E}"/>
            </a:ext>
          </a:extLst>
        </xdr:cNvPr>
        <xdr:cNvSpPr txBox="1">
          <a:spLocks noChangeArrowheads="1"/>
        </xdr:cNvSpPr>
      </xdr:nvSpPr>
      <xdr:spPr bwMode="auto">
        <a:xfrm>
          <a:off x="6934200" y="485775"/>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73360</xdr:rowOff>
    </xdr:to>
    <xdr:sp macro="" textlink="">
      <xdr:nvSpPr>
        <xdr:cNvPr id="1236" name="Text Box 2">
          <a:extLst>
            <a:ext uri="{FF2B5EF4-FFF2-40B4-BE49-F238E27FC236}">
              <a16:creationId xmlns:a16="http://schemas.microsoft.com/office/drawing/2014/main" id="{56E4FE1A-F182-42AD-9737-2194E1EFF09D}"/>
            </a:ext>
          </a:extLst>
        </xdr:cNvPr>
        <xdr:cNvSpPr txBox="1">
          <a:spLocks noChangeArrowheads="1"/>
        </xdr:cNvSpPr>
      </xdr:nvSpPr>
      <xdr:spPr bwMode="auto">
        <a:xfrm>
          <a:off x="6934200" y="485775"/>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35260</xdr:rowOff>
    </xdr:to>
    <xdr:sp macro="" textlink="">
      <xdr:nvSpPr>
        <xdr:cNvPr id="1237" name="Text Box 2">
          <a:extLst>
            <a:ext uri="{FF2B5EF4-FFF2-40B4-BE49-F238E27FC236}">
              <a16:creationId xmlns:a16="http://schemas.microsoft.com/office/drawing/2014/main" id="{B42A9749-6F7C-437A-9CBF-15CEF32626FD}"/>
            </a:ext>
          </a:extLst>
        </xdr:cNvPr>
        <xdr:cNvSpPr txBox="1">
          <a:spLocks noChangeArrowheads="1"/>
        </xdr:cNvSpPr>
      </xdr:nvSpPr>
      <xdr:spPr bwMode="auto">
        <a:xfrm>
          <a:off x="6934200"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35260</xdr:rowOff>
    </xdr:to>
    <xdr:sp macro="" textlink="">
      <xdr:nvSpPr>
        <xdr:cNvPr id="1238" name="Text Box 2">
          <a:extLst>
            <a:ext uri="{FF2B5EF4-FFF2-40B4-BE49-F238E27FC236}">
              <a16:creationId xmlns:a16="http://schemas.microsoft.com/office/drawing/2014/main" id="{6C675BA0-6352-4C81-893F-0F3130B98EE1}"/>
            </a:ext>
          </a:extLst>
        </xdr:cNvPr>
        <xdr:cNvSpPr txBox="1">
          <a:spLocks noChangeArrowheads="1"/>
        </xdr:cNvSpPr>
      </xdr:nvSpPr>
      <xdr:spPr bwMode="auto">
        <a:xfrm>
          <a:off x="6934200"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35260</xdr:rowOff>
    </xdr:to>
    <xdr:sp macro="" textlink="">
      <xdr:nvSpPr>
        <xdr:cNvPr id="1239" name="Text Box 2">
          <a:extLst>
            <a:ext uri="{FF2B5EF4-FFF2-40B4-BE49-F238E27FC236}">
              <a16:creationId xmlns:a16="http://schemas.microsoft.com/office/drawing/2014/main" id="{BA17DFBA-A2D0-4B2C-B9A1-999641315CFF}"/>
            </a:ext>
          </a:extLst>
        </xdr:cNvPr>
        <xdr:cNvSpPr txBox="1">
          <a:spLocks noChangeArrowheads="1"/>
        </xdr:cNvSpPr>
      </xdr:nvSpPr>
      <xdr:spPr bwMode="auto">
        <a:xfrm>
          <a:off x="6934200"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25735</xdr:rowOff>
    </xdr:to>
    <xdr:sp macro="" textlink="">
      <xdr:nvSpPr>
        <xdr:cNvPr id="1240" name="Text Box 2">
          <a:extLst>
            <a:ext uri="{FF2B5EF4-FFF2-40B4-BE49-F238E27FC236}">
              <a16:creationId xmlns:a16="http://schemas.microsoft.com/office/drawing/2014/main" id="{E6B09FAA-3869-45AF-86D1-87073D90A49E}"/>
            </a:ext>
          </a:extLst>
        </xdr:cNvPr>
        <xdr:cNvSpPr txBox="1">
          <a:spLocks noChangeArrowheads="1"/>
        </xdr:cNvSpPr>
      </xdr:nvSpPr>
      <xdr:spPr bwMode="auto">
        <a:xfrm>
          <a:off x="6934200"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25735</xdr:rowOff>
    </xdr:to>
    <xdr:sp macro="" textlink="">
      <xdr:nvSpPr>
        <xdr:cNvPr id="1241" name="Text Box 2">
          <a:extLst>
            <a:ext uri="{FF2B5EF4-FFF2-40B4-BE49-F238E27FC236}">
              <a16:creationId xmlns:a16="http://schemas.microsoft.com/office/drawing/2014/main" id="{6D893242-2285-4349-8434-4BA945A6AC08}"/>
            </a:ext>
          </a:extLst>
        </xdr:cNvPr>
        <xdr:cNvSpPr txBox="1">
          <a:spLocks noChangeArrowheads="1"/>
        </xdr:cNvSpPr>
      </xdr:nvSpPr>
      <xdr:spPr bwMode="auto">
        <a:xfrm>
          <a:off x="6934200"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31369</xdr:rowOff>
    </xdr:to>
    <xdr:sp macro="" textlink="">
      <xdr:nvSpPr>
        <xdr:cNvPr id="1242" name="Text Box 2">
          <a:extLst>
            <a:ext uri="{FF2B5EF4-FFF2-40B4-BE49-F238E27FC236}">
              <a16:creationId xmlns:a16="http://schemas.microsoft.com/office/drawing/2014/main" id="{257A6B4E-8707-477A-992F-15C2150FE316}"/>
            </a:ext>
          </a:extLst>
        </xdr:cNvPr>
        <xdr:cNvSpPr txBox="1">
          <a:spLocks noChangeArrowheads="1"/>
        </xdr:cNvSpPr>
      </xdr:nvSpPr>
      <xdr:spPr bwMode="auto">
        <a:xfrm>
          <a:off x="6934200"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69469</xdr:rowOff>
    </xdr:to>
    <xdr:sp macro="" textlink="">
      <xdr:nvSpPr>
        <xdr:cNvPr id="1243" name="Text Box 2">
          <a:extLst>
            <a:ext uri="{FF2B5EF4-FFF2-40B4-BE49-F238E27FC236}">
              <a16:creationId xmlns:a16="http://schemas.microsoft.com/office/drawing/2014/main" id="{154C5B10-EF56-493C-BDAF-5CF9A6B5BDD6}"/>
            </a:ext>
          </a:extLst>
        </xdr:cNvPr>
        <xdr:cNvSpPr txBox="1">
          <a:spLocks noChangeArrowheads="1"/>
        </xdr:cNvSpPr>
      </xdr:nvSpPr>
      <xdr:spPr bwMode="auto">
        <a:xfrm>
          <a:off x="6934200" y="4857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31369</xdr:rowOff>
    </xdr:to>
    <xdr:sp macro="" textlink="">
      <xdr:nvSpPr>
        <xdr:cNvPr id="1244" name="Text Box 2">
          <a:extLst>
            <a:ext uri="{FF2B5EF4-FFF2-40B4-BE49-F238E27FC236}">
              <a16:creationId xmlns:a16="http://schemas.microsoft.com/office/drawing/2014/main" id="{C178E701-EFC6-44F5-B35E-C420B5B41699}"/>
            </a:ext>
          </a:extLst>
        </xdr:cNvPr>
        <xdr:cNvSpPr txBox="1">
          <a:spLocks noChangeArrowheads="1"/>
        </xdr:cNvSpPr>
      </xdr:nvSpPr>
      <xdr:spPr bwMode="auto">
        <a:xfrm>
          <a:off x="6934200"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69469</xdr:rowOff>
    </xdr:to>
    <xdr:sp macro="" textlink="">
      <xdr:nvSpPr>
        <xdr:cNvPr id="1245" name="Text Box 2">
          <a:extLst>
            <a:ext uri="{FF2B5EF4-FFF2-40B4-BE49-F238E27FC236}">
              <a16:creationId xmlns:a16="http://schemas.microsoft.com/office/drawing/2014/main" id="{D6AB22B1-951B-473A-ABC6-D7BBA271A5F3}"/>
            </a:ext>
          </a:extLst>
        </xdr:cNvPr>
        <xdr:cNvSpPr txBox="1">
          <a:spLocks noChangeArrowheads="1"/>
        </xdr:cNvSpPr>
      </xdr:nvSpPr>
      <xdr:spPr bwMode="auto">
        <a:xfrm>
          <a:off x="6934200" y="4857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31369</xdr:rowOff>
    </xdr:to>
    <xdr:sp macro="" textlink="">
      <xdr:nvSpPr>
        <xdr:cNvPr id="1246" name="Text Box 2">
          <a:extLst>
            <a:ext uri="{FF2B5EF4-FFF2-40B4-BE49-F238E27FC236}">
              <a16:creationId xmlns:a16="http://schemas.microsoft.com/office/drawing/2014/main" id="{7198686A-862E-4606-9D7A-08203D80AFA9}"/>
            </a:ext>
          </a:extLst>
        </xdr:cNvPr>
        <xdr:cNvSpPr txBox="1">
          <a:spLocks noChangeArrowheads="1"/>
        </xdr:cNvSpPr>
      </xdr:nvSpPr>
      <xdr:spPr bwMode="auto">
        <a:xfrm>
          <a:off x="6934200"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69469</xdr:rowOff>
    </xdr:to>
    <xdr:sp macro="" textlink="">
      <xdr:nvSpPr>
        <xdr:cNvPr id="1247" name="Text Box 2">
          <a:extLst>
            <a:ext uri="{FF2B5EF4-FFF2-40B4-BE49-F238E27FC236}">
              <a16:creationId xmlns:a16="http://schemas.microsoft.com/office/drawing/2014/main" id="{A47DF11C-3285-405B-90BC-2EF1DAA602AC}"/>
            </a:ext>
          </a:extLst>
        </xdr:cNvPr>
        <xdr:cNvSpPr txBox="1">
          <a:spLocks noChangeArrowheads="1"/>
        </xdr:cNvSpPr>
      </xdr:nvSpPr>
      <xdr:spPr bwMode="auto">
        <a:xfrm>
          <a:off x="6934200" y="4857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40894</xdr:rowOff>
    </xdr:to>
    <xdr:sp macro="" textlink="">
      <xdr:nvSpPr>
        <xdr:cNvPr id="1248" name="Text Box 2">
          <a:extLst>
            <a:ext uri="{FF2B5EF4-FFF2-40B4-BE49-F238E27FC236}">
              <a16:creationId xmlns:a16="http://schemas.microsoft.com/office/drawing/2014/main" id="{8A09CF1A-AD40-4601-B845-DA94BA9DCC5C}"/>
            </a:ext>
          </a:extLst>
        </xdr:cNvPr>
        <xdr:cNvSpPr txBox="1">
          <a:spLocks noChangeArrowheads="1"/>
        </xdr:cNvSpPr>
      </xdr:nvSpPr>
      <xdr:spPr bwMode="auto">
        <a:xfrm>
          <a:off x="6934200"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40894</xdr:rowOff>
    </xdr:to>
    <xdr:sp macro="" textlink="">
      <xdr:nvSpPr>
        <xdr:cNvPr id="1249" name="Text Box 2">
          <a:extLst>
            <a:ext uri="{FF2B5EF4-FFF2-40B4-BE49-F238E27FC236}">
              <a16:creationId xmlns:a16="http://schemas.microsoft.com/office/drawing/2014/main" id="{4E07D09C-04A4-45A0-BB39-D7C9C24F5342}"/>
            </a:ext>
          </a:extLst>
        </xdr:cNvPr>
        <xdr:cNvSpPr txBox="1">
          <a:spLocks noChangeArrowheads="1"/>
        </xdr:cNvSpPr>
      </xdr:nvSpPr>
      <xdr:spPr bwMode="auto">
        <a:xfrm>
          <a:off x="6934200"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40894</xdr:rowOff>
    </xdr:to>
    <xdr:sp macro="" textlink="">
      <xdr:nvSpPr>
        <xdr:cNvPr id="1250" name="Text Box 2">
          <a:extLst>
            <a:ext uri="{FF2B5EF4-FFF2-40B4-BE49-F238E27FC236}">
              <a16:creationId xmlns:a16="http://schemas.microsoft.com/office/drawing/2014/main" id="{17E518F5-DAAA-434E-BC7C-DBAF49072D6A}"/>
            </a:ext>
          </a:extLst>
        </xdr:cNvPr>
        <xdr:cNvSpPr txBox="1">
          <a:spLocks noChangeArrowheads="1"/>
        </xdr:cNvSpPr>
      </xdr:nvSpPr>
      <xdr:spPr bwMode="auto">
        <a:xfrm>
          <a:off x="6934200"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78994</xdr:rowOff>
    </xdr:to>
    <xdr:sp macro="" textlink="">
      <xdr:nvSpPr>
        <xdr:cNvPr id="1251" name="Text Box 2">
          <a:extLst>
            <a:ext uri="{FF2B5EF4-FFF2-40B4-BE49-F238E27FC236}">
              <a16:creationId xmlns:a16="http://schemas.microsoft.com/office/drawing/2014/main" id="{A8A1B5BD-C4B6-44BD-8DFA-1E0799F659E4}"/>
            </a:ext>
          </a:extLst>
        </xdr:cNvPr>
        <xdr:cNvSpPr txBox="1">
          <a:spLocks noChangeArrowheads="1"/>
        </xdr:cNvSpPr>
      </xdr:nvSpPr>
      <xdr:spPr bwMode="auto">
        <a:xfrm>
          <a:off x="6934200" y="485775"/>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78994</xdr:rowOff>
    </xdr:to>
    <xdr:sp macro="" textlink="">
      <xdr:nvSpPr>
        <xdr:cNvPr id="1252" name="Text Box 2">
          <a:extLst>
            <a:ext uri="{FF2B5EF4-FFF2-40B4-BE49-F238E27FC236}">
              <a16:creationId xmlns:a16="http://schemas.microsoft.com/office/drawing/2014/main" id="{8E3176EC-DD01-48C0-BD73-57B9F419588A}"/>
            </a:ext>
          </a:extLst>
        </xdr:cNvPr>
        <xdr:cNvSpPr txBox="1">
          <a:spLocks noChangeArrowheads="1"/>
        </xdr:cNvSpPr>
      </xdr:nvSpPr>
      <xdr:spPr bwMode="auto">
        <a:xfrm>
          <a:off x="6934200" y="485775"/>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40894</xdr:rowOff>
    </xdr:to>
    <xdr:sp macro="" textlink="">
      <xdr:nvSpPr>
        <xdr:cNvPr id="1253" name="Text Box 2">
          <a:extLst>
            <a:ext uri="{FF2B5EF4-FFF2-40B4-BE49-F238E27FC236}">
              <a16:creationId xmlns:a16="http://schemas.microsoft.com/office/drawing/2014/main" id="{43517C75-2DB4-4020-B996-1D71E2E84019}"/>
            </a:ext>
          </a:extLst>
        </xdr:cNvPr>
        <xdr:cNvSpPr txBox="1">
          <a:spLocks noChangeArrowheads="1"/>
        </xdr:cNvSpPr>
      </xdr:nvSpPr>
      <xdr:spPr bwMode="auto">
        <a:xfrm>
          <a:off x="6934200"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40894</xdr:rowOff>
    </xdr:to>
    <xdr:sp macro="" textlink="">
      <xdr:nvSpPr>
        <xdr:cNvPr id="1254" name="Text Box 2">
          <a:extLst>
            <a:ext uri="{FF2B5EF4-FFF2-40B4-BE49-F238E27FC236}">
              <a16:creationId xmlns:a16="http://schemas.microsoft.com/office/drawing/2014/main" id="{4E4EAAE2-33C8-4418-BB73-10FDDA3106FD}"/>
            </a:ext>
          </a:extLst>
        </xdr:cNvPr>
        <xdr:cNvSpPr txBox="1">
          <a:spLocks noChangeArrowheads="1"/>
        </xdr:cNvSpPr>
      </xdr:nvSpPr>
      <xdr:spPr bwMode="auto">
        <a:xfrm>
          <a:off x="6934200"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40894</xdr:rowOff>
    </xdr:to>
    <xdr:sp macro="" textlink="">
      <xdr:nvSpPr>
        <xdr:cNvPr id="1255" name="Text Box 2">
          <a:extLst>
            <a:ext uri="{FF2B5EF4-FFF2-40B4-BE49-F238E27FC236}">
              <a16:creationId xmlns:a16="http://schemas.microsoft.com/office/drawing/2014/main" id="{1672A6CA-439F-48F4-9C50-55CB1616CCEC}"/>
            </a:ext>
          </a:extLst>
        </xdr:cNvPr>
        <xdr:cNvSpPr txBox="1">
          <a:spLocks noChangeArrowheads="1"/>
        </xdr:cNvSpPr>
      </xdr:nvSpPr>
      <xdr:spPr bwMode="auto">
        <a:xfrm>
          <a:off x="6934200"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31369</xdr:rowOff>
    </xdr:to>
    <xdr:sp macro="" textlink="">
      <xdr:nvSpPr>
        <xdr:cNvPr id="1256" name="Text Box 2">
          <a:extLst>
            <a:ext uri="{FF2B5EF4-FFF2-40B4-BE49-F238E27FC236}">
              <a16:creationId xmlns:a16="http://schemas.microsoft.com/office/drawing/2014/main" id="{4B68565E-7074-4E3C-831F-DBBEB88FD9B0}"/>
            </a:ext>
          </a:extLst>
        </xdr:cNvPr>
        <xdr:cNvSpPr txBox="1">
          <a:spLocks noChangeArrowheads="1"/>
        </xdr:cNvSpPr>
      </xdr:nvSpPr>
      <xdr:spPr bwMode="auto">
        <a:xfrm>
          <a:off x="6934200"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547</xdr:row>
      <xdr:rowOff>0</xdr:rowOff>
    </xdr:from>
    <xdr:to>
      <xdr:col>11</xdr:col>
      <xdr:colOff>180975</xdr:colOff>
      <xdr:row>548</xdr:row>
      <xdr:rowOff>31369</xdr:rowOff>
    </xdr:to>
    <xdr:sp macro="" textlink="">
      <xdr:nvSpPr>
        <xdr:cNvPr id="1257" name="Text Box 2">
          <a:extLst>
            <a:ext uri="{FF2B5EF4-FFF2-40B4-BE49-F238E27FC236}">
              <a16:creationId xmlns:a16="http://schemas.microsoft.com/office/drawing/2014/main" id="{26FF2E5C-70B2-4958-87C7-A29B77F03659}"/>
            </a:ext>
          </a:extLst>
        </xdr:cNvPr>
        <xdr:cNvSpPr txBox="1">
          <a:spLocks noChangeArrowheads="1"/>
        </xdr:cNvSpPr>
      </xdr:nvSpPr>
      <xdr:spPr bwMode="auto">
        <a:xfrm>
          <a:off x="6934200"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58" name="Text Box 2">
          <a:extLst>
            <a:ext uri="{FF2B5EF4-FFF2-40B4-BE49-F238E27FC236}">
              <a16:creationId xmlns:a16="http://schemas.microsoft.com/office/drawing/2014/main" id="{E8AA8639-46AF-4450-9773-8EB5AA7677BE}"/>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57153</xdr:rowOff>
    </xdr:to>
    <xdr:sp macro="" textlink="">
      <xdr:nvSpPr>
        <xdr:cNvPr id="1259" name="Text Box 2">
          <a:extLst>
            <a:ext uri="{FF2B5EF4-FFF2-40B4-BE49-F238E27FC236}">
              <a16:creationId xmlns:a16="http://schemas.microsoft.com/office/drawing/2014/main" id="{075E389D-966E-442F-B21B-DFFD908C7CF7}"/>
            </a:ext>
          </a:extLst>
        </xdr:cNvPr>
        <xdr:cNvSpPr txBox="1">
          <a:spLocks noChangeArrowheads="1"/>
        </xdr:cNvSpPr>
      </xdr:nvSpPr>
      <xdr:spPr bwMode="auto">
        <a:xfrm>
          <a:off x="7038975" y="62722125"/>
          <a:ext cx="76200" cy="2190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60" name="Text Box 2">
          <a:extLst>
            <a:ext uri="{FF2B5EF4-FFF2-40B4-BE49-F238E27FC236}">
              <a16:creationId xmlns:a16="http://schemas.microsoft.com/office/drawing/2014/main" id="{91EA16BB-BB82-48EE-A08D-0EEEBB22606A}"/>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57153</xdr:rowOff>
    </xdr:to>
    <xdr:sp macro="" textlink="">
      <xdr:nvSpPr>
        <xdr:cNvPr id="1261" name="Text Box 2">
          <a:extLst>
            <a:ext uri="{FF2B5EF4-FFF2-40B4-BE49-F238E27FC236}">
              <a16:creationId xmlns:a16="http://schemas.microsoft.com/office/drawing/2014/main" id="{3BB51B29-19DD-49C0-AE30-159A03416CB3}"/>
            </a:ext>
          </a:extLst>
        </xdr:cNvPr>
        <xdr:cNvSpPr txBox="1">
          <a:spLocks noChangeArrowheads="1"/>
        </xdr:cNvSpPr>
      </xdr:nvSpPr>
      <xdr:spPr bwMode="auto">
        <a:xfrm>
          <a:off x="7038975" y="62722125"/>
          <a:ext cx="76200" cy="2190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28578</xdr:rowOff>
    </xdr:to>
    <xdr:sp macro="" textlink="">
      <xdr:nvSpPr>
        <xdr:cNvPr id="1262" name="Text Box 2">
          <a:extLst>
            <a:ext uri="{FF2B5EF4-FFF2-40B4-BE49-F238E27FC236}">
              <a16:creationId xmlns:a16="http://schemas.microsoft.com/office/drawing/2014/main" id="{F4203358-C728-4F57-B92C-A188667E9F1C}"/>
            </a:ext>
          </a:extLst>
        </xdr:cNvPr>
        <xdr:cNvSpPr txBox="1">
          <a:spLocks noChangeArrowheads="1"/>
        </xdr:cNvSpPr>
      </xdr:nvSpPr>
      <xdr:spPr bwMode="auto">
        <a:xfrm>
          <a:off x="7038975" y="62722125"/>
          <a:ext cx="76200" cy="190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28578</xdr:rowOff>
    </xdr:to>
    <xdr:sp macro="" textlink="">
      <xdr:nvSpPr>
        <xdr:cNvPr id="1263" name="Text Box 2">
          <a:extLst>
            <a:ext uri="{FF2B5EF4-FFF2-40B4-BE49-F238E27FC236}">
              <a16:creationId xmlns:a16="http://schemas.microsoft.com/office/drawing/2014/main" id="{E56AB8E0-5325-4E87-A50F-EC141429BA3E}"/>
            </a:ext>
          </a:extLst>
        </xdr:cNvPr>
        <xdr:cNvSpPr txBox="1">
          <a:spLocks noChangeArrowheads="1"/>
        </xdr:cNvSpPr>
      </xdr:nvSpPr>
      <xdr:spPr bwMode="auto">
        <a:xfrm>
          <a:off x="7038975" y="62722125"/>
          <a:ext cx="76200" cy="190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28578</xdr:rowOff>
    </xdr:to>
    <xdr:sp macro="" textlink="">
      <xdr:nvSpPr>
        <xdr:cNvPr id="1264" name="Text Box 2">
          <a:extLst>
            <a:ext uri="{FF2B5EF4-FFF2-40B4-BE49-F238E27FC236}">
              <a16:creationId xmlns:a16="http://schemas.microsoft.com/office/drawing/2014/main" id="{AF268C6D-BAF9-4A7E-B62F-9DCBF6B16EEF}"/>
            </a:ext>
          </a:extLst>
        </xdr:cNvPr>
        <xdr:cNvSpPr txBox="1">
          <a:spLocks noChangeArrowheads="1"/>
        </xdr:cNvSpPr>
      </xdr:nvSpPr>
      <xdr:spPr bwMode="auto">
        <a:xfrm>
          <a:off x="7038975" y="62722125"/>
          <a:ext cx="76200" cy="190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66678</xdr:rowOff>
    </xdr:to>
    <xdr:sp macro="" textlink="">
      <xdr:nvSpPr>
        <xdr:cNvPr id="1265" name="Text Box 2">
          <a:extLst>
            <a:ext uri="{FF2B5EF4-FFF2-40B4-BE49-F238E27FC236}">
              <a16:creationId xmlns:a16="http://schemas.microsoft.com/office/drawing/2014/main" id="{258731B3-1F11-41CC-84DA-DD308082C91D}"/>
            </a:ext>
          </a:extLst>
        </xdr:cNvPr>
        <xdr:cNvSpPr txBox="1">
          <a:spLocks noChangeArrowheads="1"/>
        </xdr:cNvSpPr>
      </xdr:nvSpPr>
      <xdr:spPr bwMode="auto">
        <a:xfrm>
          <a:off x="7038975" y="62722125"/>
          <a:ext cx="76200" cy="228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66678</xdr:rowOff>
    </xdr:to>
    <xdr:sp macro="" textlink="">
      <xdr:nvSpPr>
        <xdr:cNvPr id="1266" name="Text Box 2">
          <a:extLst>
            <a:ext uri="{FF2B5EF4-FFF2-40B4-BE49-F238E27FC236}">
              <a16:creationId xmlns:a16="http://schemas.microsoft.com/office/drawing/2014/main" id="{3258BAAA-B97E-49E2-BBFC-FBDBFBC82168}"/>
            </a:ext>
          </a:extLst>
        </xdr:cNvPr>
        <xdr:cNvSpPr txBox="1">
          <a:spLocks noChangeArrowheads="1"/>
        </xdr:cNvSpPr>
      </xdr:nvSpPr>
      <xdr:spPr bwMode="auto">
        <a:xfrm>
          <a:off x="7038975" y="62722125"/>
          <a:ext cx="76200" cy="228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28578</xdr:rowOff>
    </xdr:to>
    <xdr:sp macro="" textlink="">
      <xdr:nvSpPr>
        <xdr:cNvPr id="1267" name="Text Box 2">
          <a:extLst>
            <a:ext uri="{FF2B5EF4-FFF2-40B4-BE49-F238E27FC236}">
              <a16:creationId xmlns:a16="http://schemas.microsoft.com/office/drawing/2014/main" id="{3077494F-4E87-41A3-A7B9-F5468CC34E14}"/>
            </a:ext>
          </a:extLst>
        </xdr:cNvPr>
        <xdr:cNvSpPr txBox="1">
          <a:spLocks noChangeArrowheads="1"/>
        </xdr:cNvSpPr>
      </xdr:nvSpPr>
      <xdr:spPr bwMode="auto">
        <a:xfrm>
          <a:off x="7038975" y="62722125"/>
          <a:ext cx="76200" cy="190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28578</xdr:rowOff>
    </xdr:to>
    <xdr:sp macro="" textlink="">
      <xdr:nvSpPr>
        <xdr:cNvPr id="1268" name="Text Box 2">
          <a:extLst>
            <a:ext uri="{FF2B5EF4-FFF2-40B4-BE49-F238E27FC236}">
              <a16:creationId xmlns:a16="http://schemas.microsoft.com/office/drawing/2014/main" id="{6B3ADEB1-441B-430E-A104-2C9725F5DEA9}"/>
            </a:ext>
          </a:extLst>
        </xdr:cNvPr>
        <xdr:cNvSpPr txBox="1">
          <a:spLocks noChangeArrowheads="1"/>
        </xdr:cNvSpPr>
      </xdr:nvSpPr>
      <xdr:spPr bwMode="auto">
        <a:xfrm>
          <a:off x="7038975" y="62722125"/>
          <a:ext cx="76200" cy="190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28578</xdr:rowOff>
    </xdr:to>
    <xdr:sp macro="" textlink="">
      <xdr:nvSpPr>
        <xdr:cNvPr id="1269" name="Text Box 2">
          <a:extLst>
            <a:ext uri="{FF2B5EF4-FFF2-40B4-BE49-F238E27FC236}">
              <a16:creationId xmlns:a16="http://schemas.microsoft.com/office/drawing/2014/main" id="{7A97FC62-8D3B-41E3-BC14-C080C6AF11B4}"/>
            </a:ext>
          </a:extLst>
        </xdr:cNvPr>
        <xdr:cNvSpPr txBox="1">
          <a:spLocks noChangeArrowheads="1"/>
        </xdr:cNvSpPr>
      </xdr:nvSpPr>
      <xdr:spPr bwMode="auto">
        <a:xfrm>
          <a:off x="7038975" y="62722125"/>
          <a:ext cx="76200" cy="190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70" name="Text Box 2">
          <a:extLst>
            <a:ext uri="{FF2B5EF4-FFF2-40B4-BE49-F238E27FC236}">
              <a16:creationId xmlns:a16="http://schemas.microsoft.com/office/drawing/2014/main" id="{3FB6F090-E90D-46DB-B861-60EE3C4C3F8B}"/>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71" name="Text Box 2">
          <a:extLst>
            <a:ext uri="{FF2B5EF4-FFF2-40B4-BE49-F238E27FC236}">
              <a16:creationId xmlns:a16="http://schemas.microsoft.com/office/drawing/2014/main" id="{CF4629F1-FB1E-4DA8-94C0-F7790392F6C1}"/>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72" name="Text Box 2">
          <a:extLst>
            <a:ext uri="{FF2B5EF4-FFF2-40B4-BE49-F238E27FC236}">
              <a16:creationId xmlns:a16="http://schemas.microsoft.com/office/drawing/2014/main" id="{4611E8E1-BA65-4920-8B79-AAD7EA5BB5A1}"/>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73" name="Text Box 2">
          <a:extLst>
            <a:ext uri="{FF2B5EF4-FFF2-40B4-BE49-F238E27FC236}">
              <a16:creationId xmlns:a16="http://schemas.microsoft.com/office/drawing/2014/main" id="{206AA30F-3F33-44C0-9FBE-06749580EF18}"/>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74" name="Text Box 2">
          <a:extLst>
            <a:ext uri="{FF2B5EF4-FFF2-40B4-BE49-F238E27FC236}">
              <a16:creationId xmlns:a16="http://schemas.microsoft.com/office/drawing/2014/main" id="{AFF442B1-3949-4C33-8456-85DF830B56DA}"/>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75" name="Text Box 2">
          <a:extLst>
            <a:ext uri="{FF2B5EF4-FFF2-40B4-BE49-F238E27FC236}">
              <a16:creationId xmlns:a16="http://schemas.microsoft.com/office/drawing/2014/main" id="{7DD8839E-74DF-407C-A67B-B0DD3CD6BC47}"/>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76" name="Text Box 2">
          <a:extLst>
            <a:ext uri="{FF2B5EF4-FFF2-40B4-BE49-F238E27FC236}">
              <a16:creationId xmlns:a16="http://schemas.microsoft.com/office/drawing/2014/main" id="{3DB22DA2-AD46-4694-8740-11127575E32D}"/>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77" name="Text Box 2">
          <a:extLst>
            <a:ext uri="{FF2B5EF4-FFF2-40B4-BE49-F238E27FC236}">
              <a16:creationId xmlns:a16="http://schemas.microsoft.com/office/drawing/2014/main" id="{06F2F9F4-998F-44EB-B563-796CB24EDAB9}"/>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78" name="Text Box 2">
          <a:extLst>
            <a:ext uri="{FF2B5EF4-FFF2-40B4-BE49-F238E27FC236}">
              <a16:creationId xmlns:a16="http://schemas.microsoft.com/office/drawing/2014/main" id="{BB0EC4BE-802A-4DEC-B4B3-071C7FFEDC9C}"/>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79" name="Text Box 2">
          <a:extLst>
            <a:ext uri="{FF2B5EF4-FFF2-40B4-BE49-F238E27FC236}">
              <a16:creationId xmlns:a16="http://schemas.microsoft.com/office/drawing/2014/main" id="{25325E1A-7813-4CD5-984C-26C8BBCBD680}"/>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80" name="Text Box 2">
          <a:extLst>
            <a:ext uri="{FF2B5EF4-FFF2-40B4-BE49-F238E27FC236}">
              <a16:creationId xmlns:a16="http://schemas.microsoft.com/office/drawing/2014/main" id="{A6EFC06B-E011-414D-9821-0B6F890BAAA0}"/>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81" name="Text Box 2">
          <a:extLst>
            <a:ext uri="{FF2B5EF4-FFF2-40B4-BE49-F238E27FC236}">
              <a16:creationId xmlns:a16="http://schemas.microsoft.com/office/drawing/2014/main" id="{1D1127E8-CD72-40FE-B777-4A95B0DE4E47}"/>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877</xdr:row>
      <xdr:rowOff>0</xdr:rowOff>
    </xdr:from>
    <xdr:to>
      <xdr:col>11</xdr:col>
      <xdr:colOff>180975</xdr:colOff>
      <xdr:row>878</xdr:row>
      <xdr:rowOff>19053</xdr:rowOff>
    </xdr:to>
    <xdr:sp macro="" textlink="">
      <xdr:nvSpPr>
        <xdr:cNvPr id="1282" name="Text Box 2">
          <a:extLst>
            <a:ext uri="{FF2B5EF4-FFF2-40B4-BE49-F238E27FC236}">
              <a16:creationId xmlns:a16="http://schemas.microsoft.com/office/drawing/2014/main" id="{0DEC7CC4-6E21-4121-B344-F466D1C6C21E}"/>
            </a:ext>
          </a:extLst>
        </xdr:cNvPr>
        <xdr:cNvSpPr txBox="1">
          <a:spLocks noChangeArrowheads="1"/>
        </xdr:cNvSpPr>
      </xdr:nvSpPr>
      <xdr:spPr bwMode="auto">
        <a:xfrm>
          <a:off x="7038975" y="62722125"/>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38104</xdr:rowOff>
    </xdr:to>
    <xdr:sp macro="" textlink="">
      <xdr:nvSpPr>
        <xdr:cNvPr id="1283" name="Text Box 2">
          <a:extLst>
            <a:ext uri="{FF2B5EF4-FFF2-40B4-BE49-F238E27FC236}">
              <a16:creationId xmlns:a16="http://schemas.microsoft.com/office/drawing/2014/main" id="{C38F0CE7-2CE8-4EB2-8C75-66F2779ABFF4}"/>
            </a:ext>
          </a:extLst>
        </xdr:cNvPr>
        <xdr:cNvSpPr txBox="1">
          <a:spLocks noChangeArrowheads="1"/>
        </xdr:cNvSpPr>
      </xdr:nvSpPr>
      <xdr:spPr bwMode="auto">
        <a:xfrm>
          <a:off x="7038975" y="485775"/>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76204</xdr:rowOff>
    </xdr:to>
    <xdr:sp macro="" textlink="">
      <xdr:nvSpPr>
        <xdr:cNvPr id="1284" name="Text Box 2">
          <a:extLst>
            <a:ext uri="{FF2B5EF4-FFF2-40B4-BE49-F238E27FC236}">
              <a16:creationId xmlns:a16="http://schemas.microsoft.com/office/drawing/2014/main" id="{90DA8678-7F12-4582-9DDB-323A60EE9EF0}"/>
            </a:ext>
          </a:extLst>
        </xdr:cNvPr>
        <xdr:cNvSpPr txBox="1">
          <a:spLocks noChangeArrowheads="1"/>
        </xdr:cNvSpPr>
      </xdr:nvSpPr>
      <xdr:spPr bwMode="auto">
        <a:xfrm>
          <a:off x="7038975" y="485775"/>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38104</xdr:rowOff>
    </xdr:to>
    <xdr:sp macro="" textlink="">
      <xdr:nvSpPr>
        <xdr:cNvPr id="1285" name="Text Box 2">
          <a:extLst>
            <a:ext uri="{FF2B5EF4-FFF2-40B4-BE49-F238E27FC236}">
              <a16:creationId xmlns:a16="http://schemas.microsoft.com/office/drawing/2014/main" id="{FD9D03FF-E614-4804-8DDC-BC03ED8F0FDC}"/>
            </a:ext>
          </a:extLst>
        </xdr:cNvPr>
        <xdr:cNvSpPr txBox="1">
          <a:spLocks noChangeArrowheads="1"/>
        </xdr:cNvSpPr>
      </xdr:nvSpPr>
      <xdr:spPr bwMode="auto">
        <a:xfrm>
          <a:off x="7038975" y="485775"/>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76204</xdr:rowOff>
    </xdr:to>
    <xdr:sp macro="" textlink="">
      <xdr:nvSpPr>
        <xdr:cNvPr id="1286" name="Text Box 2">
          <a:extLst>
            <a:ext uri="{FF2B5EF4-FFF2-40B4-BE49-F238E27FC236}">
              <a16:creationId xmlns:a16="http://schemas.microsoft.com/office/drawing/2014/main" id="{310B841D-0CEB-4272-B20D-840FC8BAE2E8}"/>
            </a:ext>
          </a:extLst>
        </xdr:cNvPr>
        <xdr:cNvSpPr txBox="1">
          <a:spLocks noChangeArrowheads="1"/>
        </xdr:cNvSpPr>
      </xdr:nvSpPr>
      <xdr:spPr bwMode="auto">
        <a:xfrm>
          <a:off x="7038975" y="485775"/>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38104</xdr:rowOff>
    </xdr:to>
    <xdr:sp macro="" textlink="">
      <xdr:nvSpPr>
        <xdr:cNvPr id="1287" name="Text Box 2">
          <a:extLst>
            <a:ext uri="{FF2B5EF4-FFF2-40B4-BE49-F238E27FC236}">
              <a16:creationId xmlns:a16="http://schemas.microsoft.com/office/drawing/2014/main" id="{E65C923C-8C63-4B90-9A97-416E14B5E46A}"/>
            </a:ext>
          </a:extLst>
        </xdr:cNvPr>
        <xdr:cNvSpPr txBox="1">
          <a:spLocks noChangeArrowheads="1"/>
        </xdr:cNvSpPr>
      </xdr:nvSpPr>
      <xdr:spPr bwMode="auto">
        <a:xfrm>
          <a:off x="7038975" y="485775"/>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76204</xdr:rowOff>
    </xdr:to>
    <xdr:sp macro="" textlink="">
      <xdr:nvSpPr>
        <xdr:cNvPr id="1288" name="Text Box 2">
          <a:extLst>
            <a:ext uri="{FF2B5EF4-FFF2-40B4-BE49-F238E27FC236}">
              <a16:creationId xmlns:a16="http://schemas.microsoft.com/office/drawing/2014/main" id="{DB2E58FC-06B3-4925-BA07-6ED487E071EB}"/>
            </a:ext>
          </a:extLst>
        </xdr:cNvPr>
        <xdr:cNvSpPr txBox="1">
          <a:spLocks noChangeArrowheads="1"/>
        </xdr:cNvSpPr>
      </xdr:nvSpPr>
      <xdr:spPr bwMode="auto">
        <a:xfrm>
          <a:off x="7038975" y="485775"/>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47629</xdr:rowOff>
    </xdr:to>
    <xdr:sp macro="" textlink="">
      <xdr:nvSpPr>
        <xdr:cNvPr id="1289" name="Text Box 2">
          <a:extLst>
            <a:ext uri="{FF2B5EF4-FFF2-40B4-BE49-F238E27FC236}">
              <a16:creationId xmlns:a16="http://schemas.microsoft.com/office/drawing/2014/main" id="{F168247C-9ED1-4BA6-B86D-C0F0363CC263}"/>
            </a:ext>
          </a:extLst>
        </xdr:cNvPr>
        <xdr:cNvSpPr txBox="1">
          <a:spLocks noChangeArrowheads="1"/>
        </xdr:cNvSpPr>
      </xdr:nvSpPr>
      <xdr:spPr bwMode="auto">
        <a:xfrm>
          <a:off x="7038975" y="485775"/>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47629</xdr:rowOff>
    </xdr:to>
    <xdr:sp macro="" textlink="">
      <xdr:nvSpPr>
        <xdr:cNvPr id="1290" name="Text Box 2">
          <a:extLst>
            <a:ext uri="{FF2B5EF4-FFF2-40B4-BE49-F238E27FC236}">
              <a16:creationId xmlns:a16="http://schemas.microsoft.com/office/drawing/2014/main" id="{D6001D3C-B69B-4898-810D-5DB4699502D7}"/>
            </a:ext>
          </a:extLst>
        </xdr:cNvPr>
        <xdr:cNvSpPr txBox="1">
          <a:spLocks noChangeArrowheads="1"/>
        </xdr:cNvSpPr>
      </xdr:nvSpPr>
      <xdr:spPr bwMode="auto">
        <a:xfrm>
          <a:off x="7038975" y="485775"/>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47629</xdr:rowOff>
    </xdr:to>
    <xdr:sp macro="" textlink="">
      <xdr:nvSpPr>
        <xdr:cNvPr id="1291" name="Text Box 2">
          <a:extLst>
            <a:ext uri="{FF2B5EF4-FFF2-40B4-BE49-F238E27FC236}">
              <a16:creationId xmlns:a16="http://schemas.microsoft.com/office/drawing/2014/main" id="{C90A92DA-CA78-4FD7-89CF-778D55687014}"/>
            </a:ext>
          </a:extLst>
        </xdr:cNvPr>
        <xdr:cNvSpPr txBox="1">
          <a:spLocks noChangeArrowheads="1"/>
        </xdr:cNvSpPr>
      </xdr:nvSpPr>
      <xdr:spPr bwMode="auto">
        <a:xfrm>
          <a:off x="7038975" y="485775"/>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85729</xdr:rowOff>
    </xdr:to>
    <xdr:sp macro="" textlink="">
      <xdr:nvSpPr>
        <xdr:cNvPr id="1292" name="Text Box 2">
          <a:extLst>
            <a:ext uri="{FF2B5EF4-FFF2-40B4-BE49-F238E27FC236}">
              <a16:creationId xmlns:a16="http://schemas.microsoft.com/office/drawing/2014/main" id="{46B953F0-0A66-4AE1-A9B4-7F433EB2308E}"/>
            </a:ext>
          </a:extLst>
        </xdr:cNvPr>
        <xdr:cNvSpPr txBox="1">
          <a:spLocks noChangeArrowheads="1"/>
        </xdr:cNvSpPr>
      </xdr:nvSpPr>
      <xdr:spPr bwMode="auto">
        <a:xfrm>
          <a:off x="7038975" y="485775"/>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85729</xdr:rowOff>
    </xdr:to>
    <xdr:sp macro="" textlink="">
      <xdr:nvSpPr>
        <xdr:cNvPr id="1293" name="Text Box 2">
          <a:extLst>
            <a:ext uri="{FF2B5EF4-FFF2-40B4-BE49-F238E27FC236}">
              <a16:creationId xmlns:a16="http://schemas.microsoft.com/office/drawing/2014/main" id="{F2F2BBE0-2987-45A4-874D-3D42A0E76473}"/>
            </a:ext>
          </a:extLst>
        </xdr:cNvPr>
        <xdr:cNvSpPr txBox="1">
          <a:spLocks noChangeArrowheads="1"/>
        </xdr:cNvSpPr>
      </xdr:nvSpPr>
      <xdr:spPr bwMode="auto">
        <a:xfrm>
          <a:off x="7038975" y="485775"/>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47629</xdr:rowOff>
    </xdr:to>
    <xdr:sp macro="" textlink="">
      <xdr:nvSpPr>
        <xdr:cNvPr id="1294" name="Text Box 2">
          <a:extLst>
            <a:ext uri="{FF2B5EF4-FFF2-40B4-BE49-F238E27FC236}">
              <a16:creationId xmlns:a16="http://schemas.microsoft.com/office/drawing/2014/main" id="{97971BB0-C45E-4FD4-A1F0-E4269AF69BD5}"/>
            </a:ext>
          </a:extLst>
        </xdr:cNvPr>
        <xdr:cNvSpPr txBox="1">
          <a:spLocks noChangeArrowheads="1"/>
        </xdr:cNvSpPr>
      </xdr:nvSpPr>
      <xdr:spPr bwMode="auto">
        <a:xfrm>
          <a:off x="7038975" y="485775"/>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47629</xdr:rowOff>
    </xdr:to>
    <xdr:sp macro="" textlink="">
      <xdr:nvSpPr>
        <xdr:cNvPr id="1295" name="Text Box 2">
          <a:extLst>
            <a:ext uri="{FF2B5EF4-FFF2-40B4-BE49-F238E27FC236}">
              <a16:creationId xmlns:a16="http://schemas.microsoft.com/office/drawing/2014/main" id="{F0CE27D9-2354-405C-B95B-AEBCB13367DC}"/>
            </a:ext>
          </a:extLst>
        </xdr:cNvPr>
        <xdr:cNvSpPr txBox="1">
          <a:spLocks noChangeArrowheads="1"/>
        </xdr:cNvSpPr>
      </xdr:nvSpPr>
      <xdr:spPr bwMode="auto">
        <a:xfrm>
          <a:off x="7038975" y="485775"/>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47629</xdr:rowOff>
    </xdr:to>
    <xdr:sp macro="" textlink="">
      <xdr:nvSpPr>
        <xdr:cNvPr id="1296" name="Text Box 2">
          <a:extLst>
            <a:ext uri="{FF2B5EF4-FFF2-40B4-BE49-F238E27FC236}">
              <a16:creationId xmlns:a16="http://schemas.microsoft.com/office/drawing/2014/main" id="{5D033EBF-41BA-47DA-8EE5-E9030CEA7AFF}"/>
            </a:ext>
          </a:extLst>
        </xdr:cNvPr>
        <xdr:cNvSpPr txBox="1">
          <a:spLocks noChangeArrowheads="1"/>
        </xdr:cNvSpPr>
      </xdr:nvSpPr>
      <xdr:spPr bwMode="auto">
        <a:xfrm>
          <a:off x="7038975" y="485775"/>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38104</xdr:rowOff>
    </xdr:to>
    <xdr:sp macro="" textlink="">
      <xdr:nvSpPr>
        <xdr:cNvPr id="1297" name="Text Box 2">
          <a:extLst>
            <a:ext uri="{FF2B5EF4-FFF2-40B4-BE49-F238E27FC236}">
              <a16:creationId xmlns:a16="http://schemas.microsoft.com/office/drawing/2014/main" id="{BA3B6B29-4385-435B-9181-14226D324461}"/>
            </a:ext>
          </a:extLst>
        </xdr:cNvPr>
        <xdr:cNvSpPr txBox="1">
          <a:spLocks noChangeArrowheads="1"/>
        </xdr:cNvSpPr>
      </xdr:nvSpPr>
      <xdr:spPr bwMode="auto">
        <a:xfrm>
          <a:off x="7038975" y="485775"/>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38104</xdr:rowOff>
    </xdr:to>
    <xdr:sp macro="" textlink="">
      <xdr:nvSpPr>
        <xdr:cNvPr id="1298" name="Text Box 2">
          <a:extLst>
            <a:ext uri="{FF2B5EF4-FFF2-40B4-BE49-F238E27FC236}">
              <a16:creationId xmlns:a16="http://schemas.microsoft.com/office/drawing/2014/main" id="{868B27D8-5089-4F59-816C-5846297E5B96}"/>
            </a:ext>
          </a:extLst>
        </xdr:cNvPr>
        <xdr:cNvSpPr txBox="1">
          <a:spLocks noChangeArrowheads="1"/>
        </xdr:cNvSpPr>
      </xdr:nvSpPr>
      <xdr:spPr bwMode="auto">
        <a:xfrm>
          <a:off x="7038975" y="485775"/>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38105</xdr:rowOff>
    </xdr:to>
    <xdr:sp macro="" textlink="">
      <xdr:nvSpPr>
        <xdr:cNvPr id="1299" name="Text Box 2">
          <a:extLst>
            <a:ext uri="{FF2B5EF4-FFF2-40B4-BE49-F238E27FC236}">
              <a16:creationId xmlns:a16="http://schemas.microsoft.com/office/drawing/2014/main" id="{368E99B6-F9B3-4C88-A2A9-2019DFD66A3C}"/>
            </a:ext>
          </a:extLst>
        </xdr:cNvPr>
        <xdr:cNvSpPr txBox="1">
          <a:spLocks noChangeArrowheads="1"/>
        </xdr:cNvSpPr>
      </xdr:nvSpPr>
      <xdr:spPr bwMode="auto">
        <a:xfrm>
          <a:off x="7038975" y="485775"/>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76205</xdr:rowOff>
    </xdr:to>
    <xdr:sp macro="" textlink="">
      <xdr:nvSpPr>
        <xdr:cNvPr id="1300" name="Text Box 2">
          <a:extLst>
            <a:ext uri="{FF2B5EF4-FFF2-40B4-BE49-F238E27FC236}">
              <a16:creationId xmlns:a16="http://schemas.microsoft.com/office/drawing/2014/main" id="{83DE40F8-270F-497E-A7F7-35E4FD0AA5B3}"/>
            </a:ext>
          </a:extLst>
        </xdr:cNvPr>
        <xdr:cNvSpPr txBox="1">
          <a:spLocks noChangeArrowheads="1"/>
        </xdr:cNvSpPr>
      </xdr:nvSpPr>
      <xdr:spPr bwMode="auto">
        <a:xfrm>
          <a:off x="7038975" y="485775"/>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38105</xdr:rowOff>
    </xdr:to>
    <xdr:sp macro="" textlink="">
      <xdr:nvSpPr>
        <xdr:cNvPr id="1301" name="Text Box 2">
          <a:extLst>
            <a:ext uri="{FF2B5EF4-FFF2-40B4-BE49-F238E27FC236}">
              <a16:creationId xmlns:a16="http://schemas.microsoft.com/office/drawing/2014/main" id="{9C00B838-32C4-4859-9816-0FCEEF36CA27}"/>
            </a:ext>
          </a:extLst>
        </xdr:cNvPr>
        <xdr:cNvSpPr txBox="1">
          <a:spLocks noChangeArrowheads="1"/>
        </xdr:cNvSpPr>
      </xdr:nvSpPr>
      <xdr:spPr bwMode="auto">
        <a:xfrm>
          <a:off x="7038975" y="485775"/>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76205</xdr:rowOff>
    </xdr:to>
    <xdr:sp macro="" textlink="">
      <xdr:nvSpPr>
        <xdr:cNvPr id="1302" name="Text Box 2">
          <a:extLst>
            <a:ext uri="{FF2B5EF4-FFF2-40B4-BE49-F238E27FC236}">
              <a16:creationId xmlns:a16="http://schemas.microsoft.com/office/drawing/2014/main" id="{BEC277EE-75EF-46D9-8527-595BECFC0358}"/>
            </a:ext>
          </a:extLst>
        </xdr:cNvPr>
        <xdr:cNvSpPr txBox="1">
          <a:spLocks noChangeArrowheads="1"/>
        </xdr:cNvSpPr>
      </xdr:nvSpPr>
      <xdr:spPr bwMode="auto">
        <a:xfrm>
          <a:off x="7038975" y="485775"/>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38105</xdr:rowOff>
    </xdr:to>
    <xdr:sp macro="" textlink="">
      <xdr:nvSpPr>
        <xdr:cNvPr id="1303" name="Text Box 2">
          <a:extLst>
            <a:ext uri="{FF2B5EF4-FFF2-40B4-BE49-F238E27FC236}">
              <a16:creationId xmlns:a16="http://schemas.microsoft.com/office/drawing/2014/main" id="{42F4865E-4A83-4B76-9F20-8E045F65A49A}"/>
            </a:ext>
          </a:extLst>
        </xdr:cNvPr>
        <xdr:cNvSpPr txBox="1">
          <a:spLocks noChangeArrowheads="1"/>
        </xdr:cNvSpPr>
      </xdr:nvSpPr>
      <xdr:spPr bwMode="auto">
        <a:xfrm>
          <a:off x="7038975" y="485775"/>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76205</xdr:rowOff>
    </xdr:to>
    <xdr:sp macro="" textlink="">
      <xdr:nvSpPr>
        <xdr:cNvPr id="1304" name="Text Box 2">
          <a:extLst>
            <a:ext uri="{FF2B5EF4-FFF2-40B4-BE49-F238E27FC236}">
              <a16:creationId xmlns:a16="http://schemas.microsoft.com/office/drawing/2014/main" id="{B9A1D946-31BD-4994-B4A9-52B1F29D5738}"/>
            </a:ext>
          </a:extLst>
        </xdr:cNvPr>
        <xdr:cNvSpPr txBox="1">
          <a:spLocks noChangeArrowheads="1"/>
        </xdr:cNvSpPr>
      </xdr:nvSpPr>
      <xdr:spPr bwMode="auto">
        <a:xfrm>
          <a:off x="7038975" y="485775"/>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47630</xdr:rowOff>
    </xdr:to>
    <xdr:sp macro="" textlink="">
      <xdr:nvSpPr>
        <xdr:cNvPr id="1305" name="Text Box 2">
          <a:extLst>
            <a:ext uri="{FF2B5EF4-FFF2-40B4-BE49-F238E27FC236}">
              <a16:creationId xmlns:a16="http://schemas.microsoft.com/office/drawing/2014/main" id="{5DA97355-9EC5-438C-98FE-54B6CECB84E3}"/>
            </a:ext>
          </a:extLst>
        </xdr:cNvPr>
        <xdr:cNvSpPr txBox="1">
          <a:spLocks noChangeArrowheads="1"/>
        </xdr:cNvSpPr>
      </xdr:nvSpPr>
      <xdr:spPr bwMode="auto">
        <a:xfrm>
          <a:off x="7038975" y="485775"/>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47630</xdr:rowOff>
    </xdr:to>
    <xdr:sp macro="" textlink="">
      <xdr:nvSpPr>
        <xdr:cNvPr id="1306" name="Text Box 2">
          <a:extLst>
            <a:ext uri="{FF2B5EF4-FFF2-40B4-BE49-F238E27FC236}">
              <a16:creationId xmlns:a16="http://schemas.microsoft.com/office/drawing/2014/main" id="{CD0BBF13-B37F-4E4D-9E83-0F1DBA385D9B}"/>
            </a:ext>
          </a:extLst>
        </xdr:cNvPr>
        <xdr:cNvSpPr txBox="1">
          <a:spLocks noChangeArrowheads="1"/>
        </xdr:cNvSpPr>
      </xdr:nvSpPr>
      <xdr:spPr bwMode="auto">
        <a:xfrm>
          <a:off x="7038975" y="485775"/>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47630</xdr:rowOff>
    </xdr:to>
    <xdr:sp macro="" textlink="">
      <xdr:nvSpPr>
        <xdr:cNvPr id="1307" name="Text Box 2">
          <a:extLst>
            <a:ext uri="{FF2B5EF4-FFF2-40B4-BE49-F238E27FC236}">
              <a16:creationId xmlns:a16="http://schemas.microsoft.com/office/drawing/2014/main" id="{CAD4FEE2-AAB4-42CC-B775-5E299218218C}"/>
            </a:ext>
          </a:extLst>
        </xdr:cNvPr>
        <xdr:cNvSpPr txBox="1">
          <a:spLocks noChangeArrowheads="1"/>
        </xdr:cNvSpPr>
      </xdr:nvSpPr>
      <xdr:spPr bwMode="auto">
        <a:xfrm>
          <a:off x="7038975" y="485775"/>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85730</xdr:rowOff>
    </xdr:to>
    <xdr:sp macro="" textlink="">
      <xdr:nvSpPr>
        <xdr:cNvPr id="1308" name="Text Box 2">
          <a:extLst>
            <a:ext uri="{FF2B5EF4-FFF2-40B4-BE49-F238E27FC236}">
              <a16:creationId xmlns:a16="http://schemas.microsoft.com/office/drawing/2014/main" id="{6BC1F437-2ED6-48D4-BBC8-AAFA2D651356}"/>
            </a:ext>
          </a:extLst>
        </xdr:cNvPr>
        <xdr:cNvSpPr txBox="1">
          <a:spLocks noChangeArrowheads="1"/>
        </xdr:cNvSpPr>
      </xdr:nvSpPr>
      <xdr:spPr bwMode="auto">
        <a:xfrm>
          <a:off x="7038975" y="485775"/>
          <a:ext cx="76200" cy="247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85730</xdr:rowOff>
    </xdr:to>
    <xdr:sp macro="" textlink="">
      <xdr:nvSpPr>
        <xdr:cNvPr id="1309" name="Text Box 2">
          <a:extLst>
            <a:ext uri="{FF2B5EF4-FFF2-40B4-BE49-F238E27FC236}">
              <a16:creationId xmlns:a16="http://schemas.microsoft.com/office/drawing/2014/main" id="{FB49932C-24AC-49FB-9AA3-AEF2B399D0C7}"/>
            </a:ext>
          </a:extLst>
        </xdr:cNvPr>
        <xdr:cNvSpPr txBox="1">
          <a:spLocks noChangeArrowheads="1"/>
        </xdr:cNvSpPr>
      </xdr:nvSpPr>
      <xdr:spPr bwMode="auto">
        <a:xfrm>
          <a:off x="7038975" y="485775"/>
          <a:ext cx="76200" cy="247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47630</xdr:rowOff>
    </xdr:to>
    <xdr:sp macro="" textlink="">
      <xdr:nvSpPr>
        <xdr:cNvPr id="1310" name="Text Box 2">
          <a:extLst>
            <a:ext uri="{FF2B5EF4-FFF2-40B4-BE49-F238E27FC236}">
              <a16:creationId xmlns:a16="http://schemas.microsoft.com/office/drawing/2014/main" id="{AC56A639-2D8A-438B-9EF3-45FB179187F0}"/>
            </a:ext>
          </a:extLst>
        </xdr:cNvPr>
        <xdr:cNvSpPr txBox="1">
          <a:spLocks noChangeArrowheads="1"/>
        </xdr:cNvSpPr>
      </xdr:nvSpPr>
      <xdr:spPr bwMode="auto">
        <a:xfrm>
          <a:off x="7038975" y="485775"/>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47630</xdr:rowOff>
    </xdr:to>
    <xdr:sp macro="" textlink="">
      <xdr:nvSpPr>
        <xdr:cNvPr id="1311" name="Text Box 2">
          <a:extLst>
            <a:ext uri="{FF2B5EF4-FFF2-40B4-BE49-F238E27FC236}">
              <a16:creationId xmlns:a16="http://schemas.microsoft.com/office/drawing/2014/main" id="{031D9551-588D-43B8-8A68-5294FA6EDFF8}"/>
            </a:ext>
          </a:extLst>
        </xdr:cNvPr>
        <xdr:cNvSpPr txBox="1">
          <a:spLocks noChangeArrowheads="1"/>
        </xdr:cNvSpPr>
      </xdr:nvSpPr>
      <xdr:spPr bwMode="auto">
        <a:xfrm>
          <a:off x="7038975" y="485775"/>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47630</xdr:rowOff>
    </xdr:to>
    <xdr:sp macro="" textlink="">
      <xdr:nvSpPr>
        <xdr:cNvPr id="1312" name="Text Box 2">
          <a:extLst>
            <a:ext uri="{FF2B5EF4-FFF2-40B4-BE49-F238E27FC236}">
              <a16:creationId xmlns:a16="http://schemas.microsoft.com/office/drawing/2014/main" id="{A05CE6DE-2AB4-451F-9A8A-29C53937E523}"/>
            </a:ext>
          </a:extLst>
        </xdr:cNvPr>
        <xdr:cNvSpPr txBox="1">
          <a:spLocks noChangeArrowheads="1"/>
        </xdr:cNvSpPr>
      </xdr:nvSpPr>
      <xdr:spPr bwMode="auto">
        <a:xfrm>
          <a:off x="7038975" y="485775"/>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38105</xdr:rowOff>
    </xdr:to>
    <xdr:sp macro="" textlink="">
      <xdr:nvSpPr>
        <xdr:cNvPr id="1313" name="Text Box 2">
          <a:extLst>
            <a:ext uri="{FF2B5EF4-FFF2-40B4-BE49-F238E27FC236}">
              <a16:creationId xmlns:a16="http://schemas.microsoft.com/office/drawing/2014/main" id="{060CFA30-E322-4C1E-ACFC-D08FE636DD55}"/>
            </a:ext>
          </a:extLst>
        </xdr:cNvPr>
        <xdr:cNvSpPr txBox="1">
          <a:spLocks noChangeArrowheads="1"/>
        </xdr:cNvSpPr>
      </xdr:nvSpPr>
      <xdr:spPr bwMode="auto">
        <a:xfrm>
          <a:off x="7038975" y="485775"/>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38105</xdr:rowOff>
    </xdr:to>
    <xdr:sp macro="" textlink="">
      <xdr:nvSpPr>
        <xdr:cNvPr id="1314" name="Text Box 2">
          <a:extLst>
            <a:ext uri="{FF2B5EF4-FFF2-40B4-BE49-F238E27FC236}">
              <a16:creationId xmlns:a16="http://schemas.microsoft.com/office/drawing/2014/main" id="{A5CD6E2D-BA9B-4507-8AB7-B7777CF8D3DF}"/>
            </a:ext>
          </a:extLst>
        </xdr:cNvPr>
        <xdr:cNvSpPr txBox="1">
          <a:spLocks noChangeArrowheads="1"/>
        </xdr:cNvSpPr>
      </xdr:nvSpPr>
      <xdr:spPr bwMode="auto">
        <a:xfrm>
          <a:off x="7038975" y="485775"/>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25736</xdr:rowOff>
    </xdr:to>
    <xdr:sp macro="" textlink="">
      <xdr:nvSpPr>
        <xdr:cNvPr id="1315" name="Text Box 2">
          <a:extLst>
            <a:ext uri="{FF2B5EF4-FFF2-40B4-BE49-F238E27FC236}">
              <a16:creationId xmlns:a16="http://schemas.microsoft.com/office/drawing/2014/main" id="{367ACB73-6669-4C9E-B52D-D620B2D1B69D}"/>
            </a:ext>
          </a:extLst>
        </xdr:cNvPr>
        <xdr:cNvSpPr txBox="1">
          <a:spLocks noChangeArrowheads="1"/>
        </xdr:cNvSpPr>
      </xdr:nvSpPr>
      <xdr:spPr bwMode="auto">
        <a:xfrm>
          <a:off x="7038975"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63836</xdr:rowOff>
    </xdr:to>
    <xdr:sp macro="" textlink="">
      <xdr:nvSpPr>
        <xdr:cNvPr id="1316" name="Text Box 2">
          <a:extLst>
            <a:ext uri="{FF2B5EF4-FFF2-40B4-BE49-F238E27FC236}">
              <a16:creationId xmlns:a16="http://schemas.microsoft.com/office/drawing/2014/main" id="{E76A1C8C-C0E6-488C-A6EF-EF0BC47BBE89}"/>
            </a:ext>
          </a:extLst>
        </xdr:cNvPr>
        <xdr:cNvSpPr txBox="1">
          <a:spLocks noChangeArrowheads="1"/>
        </xdr:cNvSpPr>
      </xdr:nvSpPr>
      <xdr:spPr bwMode="auto">
        <a:xfrm>
          <a:off x="7038975" y="4857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25736</xdr:rowOff>
    </xdr:to>
    <xdr:sp macro="" textlink="">
      <xdr:nvSpPr>
        <xdr:cNvPr id="1317" name="Text Box 2">
          <a:extLst>
            <a:ext uri="{FF2B5EF4-FFF2-40B4-BE49-F238E27FC236}">
              <a16:creationId xmlns:a16="http://schemas.microsoft.com/office/drawing/2014/main" id="{E80AC382-09A7-4040-B823-6E917FDA2BA2}"/>
            </a:ext>
          </a:extLst>
        </xdr:cNvPr>
        <xdr:cNvSpPr txBox="1">
          <a:spLocks noChangeArrowheads="1"/>
        </xdr:cNvSpPr>
      </xdr:nvSpPr>
      <xdr:spPr bwMode="auto">
        <a:xfrm>
          <a:off x="7038975"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63836</xdr:rowOff>
    </xdr:to>
    <xdr:sp macro="" textlink="">
      <xdr:nvSpPr>
        <xdr:cNvPr id="1318" name="Text Box 2">
          <a:extLst>
            <a:ext uri="{FF2B5EF4-FFF2-40B4-BE49-F238E27FC236}">
              <a16:creationId xmlns:a16="http://schemas.microsoft.com/office/drawing/2014/main" id="{BA7F0A89-4FED-4450-B546-1B2BB9D7A73A}"/>
            </a:ext>
          </a:extLst>
        </xdr:cNvPr>
        <xdr:cNvSpPr txBox="1">
          <a:spLocks noChangeArrowheads="1"/>
        </xdr:cNvSpPr>
      </xdr:nvSpPr>
      <xdr:spPr bwMode="auto">
        <a:xfrm>
          <a:off x="7038975" y="4857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25736</xdr:rowOff>
    </xdr:to>
    <xdr:sp macro="" textlink="">
      <xdr:nvSpPr>
        <xdr:cNvPr id="1319" name="Text Box 2">
          <a:extLst>
            <a:ext uri="{FF2B5EF4-FFF2-40B4-BE49-F238E27FC236}">
              <a16:creationId xmlns:a16="http://schemas.microsoft.com/office/drawing/2014/main" id="{B700329D-70F6-4EFD-8230-5DF3822BD92C}"/>
            </a:ext>
          </a:extLst>
        </xdr:cNvPr>
        <xdr:cNvSpPr txBox="1">
          <a:spLocks noChangeArrowheads="1"/>
        </xdr:cNvSpPr>
      </xdr:nvSpPr>
      <xdr:spPr bwMode="auto">
        <a:xfrm>
          <a:off x="7038975"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63836</xdr:rowOff>
    </xdr:to>
    <xdr:sp macro="" textlink="">
      <xdr:nvSpPr>
        <xdr:cNvPr id="1320" name="Text Box 2">
          <a:extLst>
            <a:ext uri="{FF2B5EF4-FFF2-40B4-BE49-F238E27FC236}">
              <a16:creationId xmlns:a16="http://schemas.microsoft.com/office/drawing/2014/main" id="{093427FF-C007-4105-A1E7-605E21A5F1EE}"/>
            </a:ext>
          </a:extLst>
        </xdr:cNvPr>
        <xdr:cNvSpPr txBox="1">
          <a:spLocks noChangeArrowheads="1"/>
        </xdr:cNvSpPr>
      </xdr:nvSpPr>
      <xdr:spPr bwMode="auto">
        <a:xfrm>
          <a:off x="7038975" y="4857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35261</xdr:rowOff>
    </xdr:to>
    <xdr:sp macro="" textlink="">
      <xdr:nvSpPr>
        <xdr:cNvPr id="1321" name="Text Box 2">
          <a:extLst>
            <a:ext uri="{FF2B5EF4-FFF2-40B4-BE49-F238E27FC236}">
              <a16:creationId xmlns:a16="http://schemas.microsoft.com/office/drawing/2014/main" id="{3636A113-ADE6-441E-9D15-42101AEB08BE}"/>
            </a:ext>
          </a:extLst>
        </xdr:cNvPr>
        <xdr:cNvSpPr txBox="1">
          <a:spLocks noChangeArrowheads="1"/>
        </xdr:cNvSpPr>
      </xdr:nvSpPr>
      <xdr:spPr bwMode="auto">
        <a:xfrm>
          <a:off x="7038975"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35261</xdr:rowOff>
    </xdr:to>
    <xdr:sp macro="" textlink="">
      <xdr:nvSpPr>
        <xdr:cNvPr id="1322" name="Text Box 2">
          <a:extLst>
            <a:ext uri="{FF2B5EF4-FFF2-40B4-BE49-F238E27FC236}">
              <a16:creationId xmlns:a16="http://schemas.microsoft.com/office/drawing/2014/main" id="{9EE1B53E-26EA-401A-9F8F-AC20E78358E1}"/>
            </a:ext>
          </a:extLst>
        </xdr:cNvPr>
        <xdr:cNvSpPr txBox="1">
          <a:spLocks noChangeArrowheads="1"/>
        </xdr:cNvSpPr>
      </xdr:nvSpPr>
      <xdr:spPr bwMode="auto">
        <a:xfrm>
          <a:off x="7038975"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35261</xdr:rowOff>
    </xdr:to>
    <xdr:sp macro="" textlink="">
      <xdr:nvSpPr>
        <xdr:cNvPr id="1323" name="Text Box 2">
          <a:extLst>
            <a:ext uri="{FF2B5EF4-FFF2-40B4-BE49-F238E27FC236}">
              <a16:creationId xmlns:a16="http://schemas.microsoft.com/office/drawing/2014/main" id="{7918A301-9C33-4833-84A9-4FA14D35B00C}"/>
            </a:ext>
          </a:extLst>
        </xdr:cNvPr>
        <xdr:cNvSpPr txBox="1">
          <a:spLocks noChangeArrowheads="1"/>
        </xdr:cNvSpPr>
      </xdr:nvSpPr>
      <xdr:spPr bwMode="auto">
        <a:xfrm>
          <a:off x="7038975"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73361</xdr:rowOff>
    </xdr:to>
    <xdr:sp macro="" textlink="">
      <xdr:nvSpPr>
        <xdr:cNvPr id="1324" name="Text Box 2">
          <a:extLst>
            <a:ext uri="{FF2B5EF4-FFF2-40B4-BE49-F238E27FC236}">
              <a16:creationId xmlns:a16="http://schemas.microsoft.com/office/drawing/2014/main" id="{98430AA3-4849-425E-8EDB-EB3750E68BCC}"/>
            </a:ext>
          </a:extLst>
        </xdr:cNvPr>
        <xdr:cNvSpPr txBox="1">
          <a:spLocks noChangeArrowheads="1"/>
        </xdr:cNvSpPr>
      </xdr:nvSpPr>
      <xdr:spPr bwMode="auto">
        <a:xfrm>
          <a:off x="7038975" y="485775"/>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73361</xdr:rowOff>
    </xdr:to>
    <xdr:sp macro="" textlink="">
      <xdr:nvSpPr>
        <xdr:cNvPr id="1325" name="Text Box 2">
          <a:extLst>
            <a:ext uri="{FF2B5EF4-FFF2-40B4-BE49-F238E27FC236}">
              <a16:creationId xmlns:a16="http://schemas.microsoft.com/office/drawing/2014/main" id="{78BB71B7-1953-46B8-823F-60E340BF7188}"/>
            </a:ext>
          </a:extLst>
        </xdr:cNvPr>
        <xdr:cNvSpPr txBox="1">
          <a:spLocks noChangeArrowheads="1"/>
        </xdr:cNvSpPr>
      </xdr:nvSpPr>
      <xdr:spPr bwMode="auto">
        <a:xfrm>
          <a:off x="7038975" y="485775"/>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35261</xdr:rowOff>
    </xdr:to>
    <xdr:sp macro="" textlink="">
      <xdr:nvSpPr>
        <xdr:cNvPr id="1326" name="Text Box 2">
          <a:extLst>
            <a:ext uri="{FF2B5EF4-FFF2-40B4-BE49-F238E27FC236}">
              <a16:creationId xmlns:a16="http://schemas.microsoft.com/office/drawing/2014/main" id="{3BB983CF-E116-4E76-BED0-07B56791C959}"/>
            </a:ext>
          </a:extLst>
        </xdr:cNvPr>
        <xdr:cNvSpPr txBox="1">
          <a:spLocks noChangeArrowheads="1"/>
        </xdr:cNvSpPr>
      </xdr:nvSpPr>
      <xdr:spPr bwMode="auto">
        <a:xfrm>
          <a:off x="7038975"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35261</xdr:rowOff>
    </xdr:to>
    <xdr:sp macro="" textlink="">
      <xdr:nvSpPr>
        <xdr:cNvPr id="1327" name="Text Box 2">
          <a:extLst>
            <a:ext uri="{FF2B5EF4-FFF2-40B4-BE49-F238E27FC236}">
              <a16:creationId xmlns:a16="http://schemas.microsoft.com/office/drawing/2014/main" id="{5829DF34-D5BD-4E03-87F5-766822611EC9}"/>
            </a:ext>
          </a:extLst>
        </xdr:cNvPr>
        <xdr:cNvSpPr txBox="1">
          <a:spLocks noChangeArrowheads="1"/>
        </xdr:cNvSpPr>
      </xdr:nvSpPr>
      <xdr:spPr bwMode="auto">
        <a:xfrm>
          <a:off x="7038975"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35261</xdr:rowOff>
    </xdr:to>
    <xdr:sp macro="" textlink="">
      <xdr:nvSpPr>
        <xdr:cNvPr id="1328" name="Text Box 2">
          <a:extLst>
            <a:ext uri="{FF2B5EF4-FFF2-40B4-BE49-F238E27FC236}">
              <a16:creationId xmlns:a16="http://schemas.microsoft.com/office/drawing/2014/main" id="{47462FD2-B524-4CF0-AD54-8FEB3D16DFDD}"/>
            </a:ext>
          </a:extLst>
        </xdr:cNvPr>
        <xdr:cNvSpPr txBox="1">
          <a:spLocks noChangeArrowheads="1"/>
        </xdr:cNvSpPr>
      </xdr:nvSpPr>
      <xdr:spPr bwMode="auto">
        <a:xfrm>
          <a:off x="7038975"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25736</xdr:rowOff>
    </xdr:to>
    <xdr:sp macro="" textlink="">
      <xdr:nvSpPr>
        <xdr:cNvPr id="1329" name="Text Box 2">
          <a:extLst>
            <a:ext uri="{FF2B5EF4-FFF2-40B4-BE49-F238E27FC236}">
              <a16:creationId xmlns:a16="http://schemas.microsoft.com/office/drawing/2014/main" id="{16445C0D-0F04-499D-A4B6-D3261174E871}"/>
            </a:ext>
          </a:extLst>
        </xdr:cNvPr>
        <xdr:cNvSpPr txBox="1">
          <a:spLocks noChangeArrowheads="1"/>
        </xdr:cNvSpPr>
      </xdr:nvSpPr>
      <xdr:spPr bwMode="auto">
        <a:xfrm>
          <a:off x="7038975"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25736</xdr:rowOff>
    </xdr:to>
    <xdr:sp macro="" textlink="">
      <xdr:nvSpPr>
        <xdr:cNvPr id="1330" name="Text Box 2">
          <a:extLst>
            <a:ext uri="{FF2B5EF4-FFF2-40B4-BE49-F238E27FC236}">
              <a16:creationId xmlns:a16="http://schemas.microsoft.com/office/drawing/2014/main" id="{D33EE411-A64B-428F-A2E7-F0954DA2DE22}"/>
            </a:ext>
          </a:extLst>
        </xdr:cNvPr>
        <xdr:cNvSpPr txBox="1">
          <a:spLocks noChangeArrowheads="1"/>
        </xdr:cNvSpPr>
      </xdr:nvSpPr>
      <xdr:spPr bwMode="auto">
        <a:xfrm>
          <a:off x="7038975"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31370</xdr:rowOff>
    </xdr:to>
    <xdr:sp macro="" textlink="">
      <xdr:nvSpPr>
        <xdr:cNvPr id="1331" name="Text Box 2">
          <a:extLst>
            <a:ext uri="{FF2B5EF4-FFF2-40B4-BE49-F238E27FC236}">
              <a16:creationId xmlns:a16="http://schemas.microsoft.com/office/drawing/2014/main" id="{F638C3FA-0588-4BEE-8B2E-70B61AB21728}"/>
            </a:ext>
          </a:extLst>
        </xdr:cNvPr>
        <xdr:cNvSpPr txBox="1">
          <a:spLocks noChangeArrowheads="1"/>
        </xdr:cNvSpPr>
      </xdr:nvSpPr>
      <xdr:spPr bwMode="auto">
        <a:xfrm>
          <a:off x="7038975"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69470</xdr:rowOff>
    </xdr:to>
    <xdr:sp macro="" textlink="">
      <xdr:nvSpPr>
        <xdr:cNvPr id="1332" name="Text Box 2">
          <a:extLst>
            <a:ext uri="{FF2B5EF4-FFF2-40B4-BE49-F238E27FC236}">
              <a16:creationId xmlns:a16="http://schemas.microsoft.com/office/drawing/2014/main" id="{E353E3D4-0B1F-4376-98CC-081772D5CBDA}"/>
            </a:ext>
          </a:extLst>
        </xdr:cNvPr>
        <xdr:cNvSpPr txBox="1">
          <a:spLocks noChangeArrowheads="1"/>
        </xdr:cNvSpPr>
      </xdr:nvSpPr>
      <xdr:spPr bwMode="auto">
        <a:xfrm>
          <a:off x="7038975" y="4857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31370</xdr:rowOff>
    </xdr:to>
    <xdr:sp macro="" textlink="">
      <xdr:nvSpPr>
        <xdr:cNvPr id="1333" name="Text Box 2">
          <a:extLst>
            <a:ext uri="{FF2B5EF4-FFF2-40B4-BE49-F238E27FC236}">
              <a16:creationId xmlns:a16="http://schemas.microsoft.com/office/drawing/2014/main" id="{D869369D-A5B8-44F3-9613-7F833A85F9D0}"/>
            </a:ext>
          </a:extLst>
        </xdr:cNvPr>
        <xdr:cNvSpPr txBox="1">
          <a:spLocks noChangeArrowheads="1"/>
        </xdr:cNvSpPr>
      </xdr:nvSpPr>
      <xdr:spPr bwMode="auto">
        <a:xfrm>
          <a:off x="7038975"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69470</xdr:rowOff>
    </xdr:to>
    <xdr:sp macro="" textlink="">
      <xdr:nvSpPr>
        <xdr:cNvPr id="1334" name="Text Box 2">
          <a:extLst>
            <a:ext uri="{FF2B5EF4-FFF2-40B4-BE49-F238E27FC236}">
              <a16:creationId xmlns:a16="http://schemas.microsoft.com/office/drawing/2014/main" id="{7AD6DD9A-E2C8-4CDB-83AE-D96E3346F543}"/>
            </a:ext>
          </a:extLst>
        </xdr:cNvPr>
        <xdr:cNvSpPr txBox="1">
          <a:spLocks noChangeArrowheads="1"/>
        </xdr:cNvSpPr>
      </xdr:nvSpPr>
      <xdr:spPr bwMode="auto">
        <a:xfrm>
          <a:off x="7038975" y="4857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31370</xdr:rowOff>
    </xdr:to>
    <xdr:sp macro="" textlink="">
      <xdr:nvSpPr>
        <xdr:cNvPr id="1335" name="Text Box 2">
          <a:extLst>
            <a:ext uri="{FF2B5EF4-FFF2-40B4-BE49-F238E27FC236}">
              <a16:creationId xmlns:a16="http://schemas.microsoft.com/office/drawing/2014/main" id="{ACB70B67-6450-4772-9FFF-9A7BC75A6C7F}"/>
            </a:ext>
          </a:extLst>
        </xdr:cNvPr>
        <xdr:cNvSpPr txBox="1">
          <a:spLocks noChangeArrowheads="1"/>
        </xdr:cNvSpPr>
      </xdr:nvSpPr>
      <xdr:spPr bwMode="auto">
        <a:xfrm>
          <a:off x="7038975"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69470</xdr:rowOff>
    </xdr:to>
    <xdr:sp macro="" textlink="">
      <xdr:nvSpPr>
        <xdr:cNvPr id="1336" name="Text Box 2">
          <a:extLst>
            <a:ext uri="{FF2B5EF4-FFF2-40B4-BE49-F238E27FC236}">
              <a16:creationId xmlns:a16="http://schemas.microsoft.com/office/drawing/2014/main" id="{6B64BFB7-DDA9-4727-B2C1-E073D6854F0A}"/>
            </a:ext>
          </a:extLst>
        </xdr:cNvPr>
        <xdr:cNvSpPr txBox="1">
          <a:spLocks noChangeArrowheads="1"/>
        </xdr:cNvSpPr>
      </xdr:nvSpPr>
      <xdr:spPr bwMode="auto">
        <a:xfrm>
          <a:off x="7038975" y="4857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40895</xdr:rowOff>
    </xdr:to>
    <xdr:sp macro="" textlink="">
      <xdr:nvSpPr>
        <xdr:cNvPr id="1337" name="Text Box 2">
          <a:extLst>
            <a:ext uri="{FF2B5EF4-FFF2-40B4-BE49-F238E27FC236}">
              <a16:creationId xmlns:a16="http://schemas.microsoft.com/office/drawing/2014/main" id="{268B544D-330B-41D3-BC5D-AD805537A494}"/>
            </a:ext>
          </a:extLst>
        </xdr:cNvPr>
        <xdr:cNvSpPr txBox="1">
          <a:spLocks noChangeArrowheads="1"/>
        </xdr:cNvSpPr>
      </xdr:nvSpPr>
      <xdr:spPr bwMode="auto">
        <a:xfrm>
          <a:off x="7038975"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40895</xdr:rowOff>
    </xdr:to>
    <xdr:sp macro="" textlink="">
      <xdr:nvSpPr>
        <xdr:cNvPr id="1338" name="Text Box 2">
          <a:extLst>
            <a:ext uri="{FF2B5EF4-FFF2-40B4-BE49-F238E27FC236}">
              <a16:creationId xmlns:a16="http://schemas.microsoft.com/office/drawing/2014/main" id="{C1C20F7D-C2DF-4B1E-B0EE-A920DF04AD1C}"/>
            </a:ext>
          </a:extLst>
        </xdr:cNvPr>
        <xdr:cNvSpPr txBox="1">
          <a:spLocks noChangeArrowheads="1"/>
        </xdr:cNvSpPr>
      </xdr:nvSpPr>
      <xdr:spPr bwMode="auto">
        <a:xfrm>
          <a:off x="7038975"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40895</xdr:rowOff>
    </xdr:to>
    <xdr:sp macro="" textlink="">
      <xdr:nvSpPr>
        <xdr:cNvPr id="1339" name="Text Box 2">
          <a:extLst>
            <a:ext uri="{FF2B5EF4-FFF2-40B4-BE49-F238E27FC236}">
              <a16:creationId xmlns:a16="http://schemas.microsoft.com/office/drawing/2014/main" id="{BE1E692D-7D03-495F-AFF4-31503C7CE940}"/>
            </a:ext>
          </a:extLst>
        </xdr:cNvPr>
        <xdr:cNvSpPr txBox="1">
          <a:spLocks noChangeArrowheads="1"/>
        </xdr:cNvSpPr>
      </xdr:nvSpPr>
      <xdr:spPr bwMode="auto">
        <a:xfrm>
          <a:off x="7038975"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78995</xdr:rowOff>
    </xdr:to>
    <xdr:sp macro="" textlink="">
      <xdr:nvSpPr>
        <xdr:cNvPr id="1340" name="Text Box 2">
          <a:extLst>
            <a:ext uri="{FF2B5EF4-FFF2-40B4-BE49-F238E27FC236}">
              <a16:creationId xmlns:a16="http://schemas.microsoft.com/office/drawing/2014/main" id="{AE1E108D-E025-41B4-A0A8-3C4360110F35}"/>
            </a:ext>
          </a:extLst>
        </xdr:cNvPr>
        <xdr:cNvSpPr txBox="1">
          <a:spLocks noChangeArrowheads="1"/>
        </xdr:cNvSpPr>
      </xdr:nvSpPr>
      <xdr:spPr bwMode="auto">
        <a:xfrm>
          <a:off x="7038975" y="485775"/>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78995</xdr:rowOff>
    </xdr:to>
    <xdr:sp macro="" textlink="">
      <xdr:nvSpPr>
        <xdr:cNvPr id="1341" name="Text Box 2">
          <a:extLst>
            <a:ext uri="{FF2B5EF4-FFF2-40B4-BE49-F238E27FC236}">
              <a16:creationId xmlns:a16="http://schemas.microsoft.com/office/drawing/2014/main" id="{F786C782-E5C7-4129-A865-2FAAA3DB023E}"/>
            </a:ext>
          </a:extLst>
        </xdr:cNvPr>
        <xdr:cNvSpPr txBox="1">
          <a:spLocks noChangeArrowheads="1"/>
        </xdr:cNvSpPr>
      </xdr:nvSpPr>
      <xdr:spPr bwMode="auto">
        <a:xfrm>
          <a:off x="7038975" y="485775"/>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40895</xdr:rowOff>
    </xdr:to>
    <xdr:sp macro="" textlink="">
      <xdr:nvSpPr>
        <xdr:cNvPr id="1342" name="Text Box 2">
          <a:extLst>
            <a:ext uri="{FF2B5EF4-FFF2-40B4-BE49-F238E27FC236}">
              <a16:creationId xmlns:a16="http://schemas.microsoft.com/office/drawing/2014/main" id="{5A858BC0-B76D-4574-AC0C-A34C330B3EF3}"/>
            </a:ext>
          </a:extLst>
        </xdr:cNvPr>
        <xdr:cNvSpPr txBox="1">
          <a:spLocks noChangeArrowheads="1"/>
        </xdr:cNvSpPr>
      </xdr:nvSpPr>
      <xdr:spPr bwMode="auto">
        <a:xfrm>
          <a:off x="7038975"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40895</xdr:rowOff>
    </xdr:to>
    <xdr:sp macro="" textlink="">
      <xdr:nvSpPr>
        <xdr:cNvPr id="1343" name="Text Box 2">
          <a:extLst>
            <a:ext uri="{FF2B5EF4-FFF2-40B4-BE49-F238E27FC236}">
              <a16:creationId xmlns:a16="http://schemas.microsoft.com/office/drawing/2014/main" id="{12FDE824-914A-4D8F-802B-2FB691C379A3}"/>
            </a:ext>
          </a:extLst>
        </xdr:cNvPr>
        <xdr:cNvSpPr txBox="1">
          <a:spLocks noChangeArrowheads="1"/>
        </xdr:cNvSpPr>
      </xdr:nvSpPr>
      <xdr:spPr bwMode="auto">
        <a:xfrm>
          <a:off x="7038975"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40895</xdr:rowOff>
    </xdr:to>
    <xdr:sp macro="" textlink="">
      <xdr:nvSpPr>
        <xdr:cNvPr id="1344" name="Text Box 2">
          <a:extLst>
            <a:ext uri="{FF2B5EF4-FFF2-40B4-BE49-F238E27FC236}">
              <a16:creationId xmlns:a16="http://schemas.microsoft.com/office/drawing/2014/main" id="{6138C490-1759-4420-81D4-153C546276A1}"/>
            </a:ext>
          </a:extLst>
        </xdr:cNvPr>
        <xdr:cNvSpPr txBox="1">
          <a:spLocks noChangeArrowheads="1"/>
        </xdr:cNvSpPr>
      </xdr:nvSpPr>
      <xdr:spPr bwMode="auto">
        <a:xfrm>
          <a:off x="7038975"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31370</xdr:rowOff>
    </xdr:to>
    <xdr:sp macro="" textlink="">
      <xdr:nvSpPr>
        <xdr:cNvPr id="1345" name="Text Box 2">
          <a:extLst>
            <a:ext uri="{FF2B5EF4-FFF2-40B4-BE49-F238E27FC236}">
              <a16:creationId xmlns:a16="http://schemas.microsoft.com/office/drawing/2014/main" id="{CF959E97-ECA1-4F8C-A8BE-952911D93428}"/>
            </a:ext>
          </a:extLst>
        </xdr:cNvPr>
        <xdr:cNvSpPr txBox="1">
          <a:spLocks noChangeArrowheads="1"/>
        </xdr:cNvSpPr>
      </xdr:nvSpPr>
      <xdr:spPr bwMode="auto">
        <a:xfrm>
          <a:off x="7038975"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727</xdr:row>
      <xdr:rowOff>0</xdr:rowOff>
    </xdr:from>
    <xdr:to>
      <xdr:col>11</xdr:col>
      <xdr:colOff>180975</xdr:colOff>
      <xdr:row>728</xdr:row>
      <xdr:rowOff>31370</xdr:rowOff>
    </xdr:to>
    <xdr:sp macro="" textlink="">
      <xdr:nvSpPr>
        <xdr:cNvPr id="1346" name="Text Box 2">
          <a:extLst>
            <a:ext uri="{FF2B5EF4-FFF2-40B4-BE49-F238E27FC236}">
              <a16:creationId xmlns:a16="http://schemas.microsoft.com/office/drawing/2014/main" id="{7D851FAD-A5DD-4D52-98DD-1539E83220AB}"/>
            </a:ext>
          </a:extLst>
        </xdr:cNvPr>
        <xdr:cNvSpPr txBox="1">
          <a:spLocks noChangeArrowheads="1"/>
        </xdr:cNvSpPr>
      </xdr:nvSpPr>
      <xdr:spPr bwMode="auto">
        <a:xfrm>
          <a:off x="7038975"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879"/>
  <sheetViews>
    <sheetView tabSelected="1" zoomScale="84" zoomScaleNormal="84" workbookViewId="0">
      <pane ySplit="12" topLeftCell="A13" activePane="bottomLeft" state="frozen"/>
      <selection pane="bottomLeft" activeCell="O44" sqref="O44"/>
    </sheetView>
  </sheetViews>
  <sheetFormatPr defaultColWidth="9.140625" defaultRowHeight="12.75"/>
  <cols>
    <col min="1" max="1" width="3.28515625" style="75" customWidth="1"/>
    <col min="2" max="2" width="3.5703125" style="75" customWidth="1"/>
    <col min="3" max="4" width="3.140625" style="75" customWidth="1"/>
    <col min="5" max="5" width="19.85546875" style="49" customWidth="1"/>
    <col min="6" max="6" width="21.7109375" style="49" customWidth="1"/>
    <col min="7" max="7" width="7.85546875" style="49" customWidth="1"/>
    <col min="8" max="9" width="8.140625" style="49" customWidth="1"/>
    <col min="10" max="10" width="9" style="49" customWidth="1"/>
    <col min="11" max="11" width="21.28515625" style="49" customWidth="1"/>
    <col min="12" max="12" width="5" style="75" customWidth="1"/>
    <col min="13" max="13" width="7.5703125" style="75" customWidth="1"/>
    <col min="14" max="14" width="10.5703125" style="1050" customWidth="1"/>
    <col min="15" max="15" width="10" style="1050" customWidth="1"/>
    <col min="16" max="16" width="11.28515625" style="1050" customWidth="1"/>
    <col min="17" max="17" width="8.28515625" style="1050" customWidth="1"/>
    <col min="18" max="18" width="24.5703125" style="52" customWidth="1"/>
    <col min="19" max="19" width="9.28515625" style="110" customWidth="1"/>
    <col min="20" max="16384" width="9.140625" style="75"/>
  </cols>
  <sheetData>
    <row r="1" spans="1:20" ht="15.75" customHeight="1">
      <c r="P1" s="1126" t="s">
        <v>1038</v>
      </c>
      <c r="Q1" s="1126"/>
      <c r="R1" s="1126"/>
      <c r="S1" s="1126"/>
      <c r="T1" s="1051"/>
    </row>
    <row r="2" spans="1:20" ht="17.25" customHeight="1">
      <c r="P2" s="1126" t="s">
        <v>1037</v>
      </c>
      <c r="Q2" s="1126"/>
      <c r="R2" s="1126"/>
      <c r="S2" s="1126"/>
    </row>
    <row r="3" spans="1:20" ht="16.5" customHeight="1">
      <c r="P3" s="1126" t="s">
        <v>1039</v>
      </c>
      <c r="Q3" s="1126"/>
      <c r="R3" s="1126"/>
      <c r="S3" s="1126"/>
    </row>
    <row r="4" spans="1:20" ht="32.25" customHeight="1">
      <c r="P4" s="1126" t="s">
        <v>1043</v>
      </c>
      <c r="Q4" s="1126"/>
      <c r="R4" s="1126"/>
      <c r="S4" s="1126"/>
    </row>
    <row r="5" spans="1:20">
      <c r="A5" s="1127" t="s">
        <v>1021</v>
      </c>
      <c r="B5" s="1127"/>
      <c r="C5" s="1127"/>
      <c r="D5" s="1127"/>
      <c r="E5" s="1127"/>
      <c r="F5" s="1127"/>
      <c r="G5" s="1127"/>
      <c r="H5" s="1127"/>
      <c r="I5" s="1127"/>
      <c r="J5" s="1127"/>
      <c r="K5" s="1127"/>
      <c r="L5" s="1127"/>
      <c r="M5" s="1127"/>
      <c r="N5" s="1127"/>
      <c r="O5" s="1127"/>
      <c r="P5" s="1127"/>
      <c r="Q5" s="1127"/>
      <c r="R5" s="52" t="s">
        <v>45</v>
      </c>
    </row>
    <row r="6" spans="1:20" ht="16.5" customHeight="1">
      <c r="A6" s="1128" t="s">
        <v>36</v>
      </c>
      <c r="B6" s="1128"/>
      <c r="C6" s="1128"/>
      <c r="D6" s="1128"/>
      <c r="E6" s="1128"/>
      <c r="F6" s="1128"/>
      <c r="G6" s="1128"/>
      <c r="H6" s="1128"/>
      <c r="I6" s="1128"/>
      <c r="J6" s="1128"/>
      <c r="K6" s="1128"/>
      <c r="L6" s="1128"/>
      <c r="M6" s="1128"/>
      <c r="N6" s="1128"/>
      <c r="O6" s="1128"/>
      <c r="P6" s="1128"/>
      <c r="Q6" s="1128"/>
      <c r="R6" s="18" t="s">
        <v>84</v>
      </c>
      <c r="S6" s="812"/>
    </row>
    <row r="7" spans="1:20" ht="21.75" customHeight="1">
      <c r="A7" s="1128" t="s">
        <v>43</v>
      </c>
      <c r="B7" s="1128"/>
      <c r="C7" s="1128"/>
      <c r="D7" s="1128"/>
      <c r="E7" s="1128"/>
      <c r="F7" s="1128"/>
      <c r="G7" s="1128"/>
      <c r="H7" s="1128"/>
      <c r="I7" s="1128"/>
      <c r="J7" s="1128"/>
      <c r="K7" s="1128"/>
      <c r="L7" s="1128"/>
      <c r="M7" s="1128"/>
      <c r="N7" s="1128"/>
      <c r="O7" s="1128"/>
      <c r="P7" s="1128"/>
      <c r="Q7" s="1128"/>
      <c r="R7" s="114"/>
      <c r="S7" s="683"/>
    </row>
    <row r="8" spans="1:20" ht="13.5" thickBot="1">
      <c r="A8" s="1052"/>
      <c r="B8" s="1052"/>
      <c r="C8" s="1052"/>
      <c r="D8" s="1052"/>
      <c r="E8" s="34"/>
      <c r="F8" s="34"/>
      <c r="G8" s="34"/>
      <c r="H8" s="34"/>
      <c r="I8" s="34"/>
      <c r="J8" s="34"/>
      <c r="K8" s="34"/>
      <c r="L8" s="34"/>
      <c r="M8" s="34"/>
      <c r="N8" s="1053"/>
      <c r="O8" s="1053"/>
      <c r="P8" s="1053"/>
      <c r="Q8" s="1053"/>
      <c r="R8" s="1054"/>
      <c r="S8" s="1055" t="s">
        <v>46</v>
      </c>
    </row>
    <row r="9" spans="1:20" s="1056" customFormat="1" ht="12.75" customHeight="1">
      <c r="A9" s="1129" t="s">
        <v>0</v>
      </c>
      <c r="B9" s="1351" t="s">
        <v>1</v>
      </c>
      <c r="C9" s="1355" t="s">
        <v>2</v>
      </c>
      <c r="D9" s="1455" t="s">
        <v>69</v>
      </c>
      <c r="E9" s="1459" t="s">
        <v>3</v>
      </c>
      <c r="F9" s="1166" t="s">
        <v>120</v>
      </c>
      <c r="G9" s="1169" t="s">
        <v>121</v>
      </c>
      <c r="H9" s="1169"/>
      <c r="I9" s="1169"/>
      <c r="J9" s="1169"/>
      <c r="K9" s="1166" t="s">
        <v>122</v>
      </c>
      <c r="L9" s="1471" t="s">
        <v>8</v>
      </c>
      <c r="M9" s="1475" t="s">
        <v>4</v>
      </c>
      <c r="N9" s="1141" t="s">
        <v>130</v>
      </c>
      <c r="O9" s="1142"/>
      <c r="P9" s="1142"/>
      <c r="Q9" s="1143"/>
      <c r="R9" s="1144" t="s">
        <v>78</v>
      </c>
      <c r="S9" s="1145"/>
    </row>
    <row r="10" spans="1:20" s="1056" customFormat="1" ht="13.5" thickBot="1">
      <c r="A10" s="1130"/>
      <c r="B10" s="1352"/>
      <c r="C10" s="1356"/>
      <c r="D10" s="1456"/>
      <c r="E10" s="1460"/>
      <c r="F10" s="1167"/>
      <c r="G10" s="1170"/>
      <c r="H10" s="1170"/>
      <c r="I10" s="1170"/>
      <c r="J10" s="1170"/>
      <c r="K10" s="1167"/>
      <c r="L10" s="1472"/>
      <c r="M10" s="1476"/>
      <c r="N10" s="1148" t="s">
        <v>27</v>
      </c>
      <c r="O10" s="1172" t="s">
        <v>6</v>
      </c>
      <c r="P10" s="1524"/>
      <c r="Q10" s="1524"/>
      <c r="R10" s="1146"/>
      <c r="S10" s="1147"/>
    </row>
    <row r="11" spans="1:20" s="1056" customFormat="1">
      <c r="A11" s="1130"/>
      <c r="B11" s="1353"/>
      <c r="C11" s="1357"/>
      <c r="D11" s="1457"/>
      <c r="E11" s="1460"/>
      <c r="F11" s="1167"/>
      <c r="G11" s="1170" t="s">
        <v>123</v>
      </c>
      <c r="H11" s="1170" t="s">
        <v>124</v>
      </c>
      <c r="I11" s="1170" t="s">
        <v>125</v>
      </c>
      <c r="J11" s="1170" t="s">
        <v>126</v>
      </c>
      <c r="K11" s="1167"/>
      <c r="L11" s="1473"/>
      <c r="M11" s="1476"/>
      <c r="N11" s="1149"/>
      <c r="O11" s="1172" t="s">
        <v>5</v>
      </c>
      <c r="P11" s="1173"/>
      <c r="Q11" s="1174" t="s">
        <v>7</v>
      </c>
      <c r="R11" s="1137" t="s">
        <v>31</v>
      </c>
      <c r="S11" s="1139" t="s">
        <v>131</v>
      </c>
    </row>
    <row r="12" spans="1:20" s="1056" customFormat="1" ht="64.5" customHeight="1" thickBot="1">
      <c r="A12" s="1131"/>
      <c r="B12" s="1354"/>
      <c r="C12" s="1358"/>
      <c r="D12" s="1458"/>
      <c r="E12" s="1461"/>
      <c r="F12" s="1168"/>
      <c r="G12" s="1171"/>
      <c r="H12" s="1171"/>
      <c r="I12" s="1171"/>
      <c r="J12" s="1171"/>
      <c r="K12" s="1168"/>
      <c r="L12" s="1474"/>
      <c r="M12" s="1477"/>
      <c r="N12" s="1150"/>
      <c r="O12" s="1057" t="s">
        <v>5</v>
      </c>
      <c r="P12" s="1057" t="s">
        <v>22</v>
      </c>
      <c r="Q12" s="1175"/>
      <c r="R12" s="1138"/>
      <c r="S12" s="1140"/>
    </row>
    <row r="13" spans="1:20" s="812" customFormat="1" ht="13.5" thickBot="1">
      <c r="A13" s="1058" t="s">
        <v>15</v>
      </c>
      <c r="B13" s="1059" t="s">
        <v>16</v>
      </c>
      <c r="C13" s="1058" t="s">
        <v>17</v>
      </c>
      <c r="D13" s="1058" t="s">
        <v>18</v>
      </c>
      <c r="E13" s="1060" t="s">
        <v>30</v>
      </c>
      <c r="F13" s="74" t="s">
        <v>19</v>
      </c>
      <c r="G13" s="74" t="s">
        <v>20</v>
      </c>
      <c r="H13" s="74" t="s">
        <v>21</v>
      </c>
      <c r="I13" s="74" t="s">
        <v>127</v>
      </c>
      <c r="J13" s="74" t="s">
        <v>13</v>
      </c>
      <c r="K13" s="74" t="s">
        <v>14</v>
      </c>
      <c r="L13" s="1061" t="s">
        <v>128</v>
      </c>
      <c r="M13" s="1060" t="s">
        <v>129</v>
      </c>
      <c r="N13" s="1062">
        <v>14</v>
      </c>
      <c r="O13" s="1063">
        <v>15</v>
      </c>
      <c r="P13" s="1062">
        <v>16</v>
      </c>
      <c r="Q13" s="1064">
        <v>17</v>
      </c>
      <c r="R13" s="1065" t="s">
        <v>113</v>
      </c>
      <c r="S13" s="1066" t="s">
        <v>114</v>
      </c>
    </row>
    <row r="14" spans="1:20" s="60" customFormat="1" ht="35.25" customHeight="1" thickBot="1">
      <c r="A14" s="1" t="s">
        <v>9</v>
      </c>
      <c r="B14" s="2"/>
      <c r="C14" s="2"/>
      <c r="D14" s="24"/>
      <c r="E14" s="1525" t="s">
        <v>90</v>
      </c>
      <c r="F14" s="1526"/>
      <c r="G14" s="1526"/>
      <c r="H14" s="1526"/>
      <c r="I14" s="1526"/>
      <c r="J14" s="1526"/>
      <c r="K14" s="1526"/>
      <c r="L14" s="1526"/>
      <c r="M14" s="1526"/>
      <c r="N14" s="28"/>
      <c r="O14" s="28"/>
      <c r="P14" s="28"/>
      <c r="Q14" s="28"/>
      <c r="R14" s="1020"/>
      <c r="S14" s="1018"/>
    </row>
    <row r="15" spans="1:20" s="60" customFormat="1" ht="13.5" thickBot="1">
      <c r="A15" s="3" t="s">
        <v>9</v>
      </c>
      <c r="B15" s="4" t="s">
        <v>9</v>
      </c>
      <c r="C15" s="5"/>
      <c r="D15" s="25"/>
      <c r="E15" s="1159" t="s">
        <v>91</v>
      </c>
      <c r="F15" s="1160"/>
      <c r="G15" s="1160"/>
      <c r="H15" s="1160"/>
      <c r="I15" s="1160"/>
      <c r="J15" s="1160"/>
      <c r="K15" s="1160"/>
      <c r="L15" s="1160"/>
      <c r="M15" s="1160"/>
      <c r="N15" s="10"/>
      <c r="O15" s="10"/>
      <c r="P15" s="10"/>
      <c r="Q15" s="85"/>
      <c r="R15" s="86"/>
      <c r="S15" s="983"/>
    </row>
    <row r="16" spans="1:20" ht="41.25" customHeight="1">
      <c r="A16" s="1124" t="s">
        <v>9</v>
      </c>
      <c r="B16" s="1125" t="s">
        <v>9</v>
      </c>
      <c r="C16" s="1125" t="s">
        <v>9</v>
      </c>
      <c r="D16" s="1132"/>
      <c r="E16" s="1133" t="s">
        <v>66</v>
      </c>
      <c r="F16" s="991" t="s">
        <v>149</v>
      </c>
      <c r="G16" s="50" t="s">
        <v>159</v>
      </c>
      <c r="H16" s="50" t="s">
        <v>159</v>
      </c>
      <c r="I16" s="50" t="s">
        <v>159</v>
      </c>
      <c r="J16" s="50" t="s">
        <v>159</v>
      </c>
      <c r="K16" s="973" t="s">
        <v>151</v>
      </c>
      <c r="L16" s="1016" t="s">
        <v>32</v>
      </c>
      <c r="M16" s="47" t="s">
        <v>64</v>
      </c>
      <c r="N16" s="30">
        <v>600</v>
      </c>
      <c r="O16" s="40">
        <f t="shared" ref="O16:O21" si="0">SUM(N16-Q16)</f>
        <v>600</v>
      </c>
      <c r="P16" s="37"/>
      <c r="Q16" s="90"/>
      <c r="R16" s="93" t="s">
        <v>73</v>
      </c>
      <c r="S16" s="50" t="s">
        <v>159</v>
      </c>
    </row>
    <row r="17" spans="1:19" ht="53.25" customHeight="1">
      <c r="A17" s="1124"/>
      <c r="B17" s="1125"/>
      <c r="C17" s="1125"/>
      <c r="D17" s="1132"/>
      <c r="E17" s="1133"/>
      <c r="F17" s="991" t="s">
        <v>148</v>
      </c>
      <c r="G17" s="966" t="s">
        <v>160</v>
      </c>
      <c r="H17" s="966" t="s">
        <v>160</v>
      </c>
      <c r="I17" s="966" t="s">
        <v>160</v>
      </c>
      <c r="J17" s="966" t="s">
        <v>160</v>
      </c>
      <c r="K17" s="973" t="s">
        <v>151</v>
      </c>
      <c r="L17" s="1016" t="s">
        <v>32</v>
      </c>
      <c r="M17" s="47" t="s">
        <v>64</v>
      </c>
      <c r="N17" s="31">
        <v>3</v>
      </c>
      <c r="O17" s="48">
        <f t="shared" si="0"/>
        <v>3</v>
      </c>
      <c r="P17" s="43"/>
      <c r="Q17" s="97"/>
      <c r="R17" s="93" t="s">
        <v>74</v>
      </c>
      <c r="S17" s="50" t="s">
        <v>99</v>
      </c>
    </row>
    <row r="18" spans="1:19" ht="55.5" customHeight="1">
      <c r="A18" s="1124"/>
      <c r="B18" s="1125"/>
      <c r="C18" s="1125"/>
      <c r="D18" s="1132"/>
      <c r="E18" s="1133"/>
      <c r="F18" s="991" t="s">
        <v>148</v>
      </c>
      <c r="G18" s="966"/>
      <c r="H18" s="966"/>
      <c r="I18" s="966" t="s">
        <v>16</v>
      </c>
      <c r="J18" s="966" t="s">
        <v>16</v>
      </c>
      <c r="K18" s="973" t="s">
        <v>151</v>
      </c>
      <c r="L18" s="1016" t="s">
        <v>32</v>
      </c>
      <c r="M18" s="47" t="s">
        <v>64</v>
      </c>
      <c r="N18" s="31">
        <v>0.2</v>
      </c>
      <c r="O18" s="48">
        <f t="shared" si="0"/>
        <v>0.2</v>
      </c>
      <c r="P18" s="43"/>
      <c r="Q18" s="97"/>
      <c r="R18" s="93" t="s">
        <v>97</v>
      </c>
      <c r="S18" s="50" t="s">
        <v>18</v>
      </c>
    </row>
    <row r="19" spans="1:19" ht="66.75" customHeight="1">
      <c r="A19" s="1124"/>
      <c r="B19" s="1125"/>
      <c r="C19" s="1125"/>
      <c r="D19" s="1132"/>
      <c r="E19" s="1133"/>
      <c r="F19" s="991" t="s">
        <v>150</v>
      </c>
      <c r="G19" s="966"/>
      <c r="H19" s="966"/>
      <c r="I19" s="966"/>
      <c r="J19" s="966" t="s">
        <v>35</v>
      </c>
      <c r="K19" s="973" t="s">
        <v>151</v>
      </c>
      <c r="L19" s="1016" t="s">
        <v>32</v>
      </c>
      <c r="M19" s="47" t="s">
        <v>64</v>
      </c>
      <c r="N19" s="31">
        <v>5</v>
      </c>
      <c r="O19" s="48">
        <f t="shared" si="0"/>
        <v>5</v>
      </c>
      <c r="P19" s="43"/>
      <c r="Q19" s="97"/>
      <c r="R19" s="101" t="s">
        <v>98</v>
      </c>
      <c r="S19" s="1018" t="s">
        <v>35</v>
      </c>
    </row>
    <row r="20" spans="1:19" ht="27.75" customHeight="1">
      <c r="A20" s="1124"/>
      <c r="B20" s="1125"/>
      <c r="C20" s="1125"/>
      <c r="D20" s="1132"/>
      <c r="E20" s="1133"/>
      <c r="F20" s="991" t="s">
        <v>148</v>
      </c>
      <c r="G20" s="977" t="s">
        <v>161</v>
      </c>
      <c r="H20" s="977" t="s">
        <v>161</v>
      </c>
      <c r="I20" s="977" t="s">
        <v>161</v>
      </c>
      <c r="J20" s="977" t="s">
        <v>161</v>
      </c>
      <c r="K20" s="973" t="s">
        <v>151</v>
      </c>
      <c r="L20" s="1016" t="s">
        <v>32</v>
      </c>
      <c r="M20" s="47" t="s">
        <v>64</v>
      </c>
      <c r="N20" s="31">
        <v>0.3</v>
      </c>
      <c r="O20" s="48">
        <f t="shared" si="0"/>
        <v>0.3</v>
      </c>
      <c r="P20" s="43"/>
      <c r="Q20" s="97"/>
      <c r="R20" s="101" t="s">
        <v>94</v>
      </c>
      <c r="S20" s="1018" t="s">
        <v>16</v>
      </c>
    </row>
    <row r="21" spans="1:19" ht="27.75" customHeight="1" thickBot="1">
      <c r="A21" s="1124"/>
      <c r="B21" s="1125"/>
      <c r="C21" s="1125"/>
      <c r="D21" s="1132"/>
      <c r="E21" s="1133"/>
      <c r="F21" s="991" t="s">
        <v>148</v>
      </c>
      <c r="G21" s="977"/>
      <c r="H21" s="977"/>
      <c r="I21" s="977"/>
      <c r="J21" s="977" t="s">
        <v>13</v>
      </c>
      <c r="K21" s="973" t="s">
        <v>151</v>
      </c>
      <c r="L21" s="1016" t="s">
        <v>32</v>
      </c>
      <c r="M21" s="47" t="s">
        <v>64</v>
      </c>
      <c r="N21" s="31">
        <v>5</v>
      </c>
      <c r="O21" s="48">
        <f t="shared" si="0"/>
        <v>5</v>
      </c>
      <c r="P21" s="43"/>
      <c r="Q21" s="97"/>
      <c r="R21" s="101" t="s">
        <v>96</v>
      </c>
      <c r="S21" s="1018" t="s">
        <v>13</v>
      </c>
    </row>
    <row r="22" spans="1:19" s="60" customFormat="1" ht="39" thickBot="1">
      <c r="A22" s="1124"/>
      <c r="B22" s="1125"/>
      <c r="C22" s="1125"/>
      <c r="D22" s="1132"/>
      <c r="E22" s="1134"/>
      <c r="F22" s="105" t="s">
        <v>132</v>
      </c>
      <c r="G22" s="1018" t="s">
        <v>133</v>
      </c>
      <c r="H22" s="1018" t="s">
        <v>133</v>
      </c>
      <c r="I22" s="1018" t="s">
        <v>133</v>
      </c>
      <c r="J22" s="1018" t="s">
        <v>133</v>
      </c>
      <c r="K22" s="980" t="s">
        <v>154</v>
      </c>
      <c r="L22" s="1151" t="s">
        <v>24</v>
      </c>
      <c r="M22" s="1151"/>
      <c r="N22" s="20">
        <f>SUM(N16:N21)</f>
        <v>613.5</v>
      </c>
      <c r="O22" s="20">
        <f>SUM(O16:O21)</f>
        <v>613.5</v>
      </c>
      <c r="P22" s="20">
        <f>SUM(P16:P21)</f>
        <v>0</v>
      </c>
      <c r="Q22" s="104">
        <f>SUM(Q16:Q21)</f>
        <v>0</v>
      </c>
      <c r="R22" s="94"/>
      <c r="S22" s="12"/>
    </row>
    <row r="23" spans="1:19" s="1067" customFormat="1" ht="51">
      <c r="A23" s="1124" t="s">
        <v>9</v>
      </c>
      <c r="B23" s="1125" t="s">
        <v>9</v>
      </c>
      <c r="C23" s="1125" t="s">
        <v>10</v>
      </c>
      <c r="D23" s="1132"/>
      <c r="E23" s="1133" t="s">
        <v>1062</v>
      </c>
      <c r="F23" s="991" t="s">
        <v>148</v>
      </c>
      <c r="G23" s="977"/>
      <c r="H23" s="977"/>
      <c r="I23" s="966" t="s">
        <v>162</v>
      </c>
      <c r="J23" s="977"/>
      <c r="K23" s="973" t="s">
        <v>151</v>
      </c>
      <c r="L23" s="11" t="s">
        <v>32</v>
      </c>
      <c r="M23" s="35" t="s">
        <v>59</v>
      </c>
      <c r="N23" s="45">
        <v>32.5</v>
      </c>
      <c r="O23" s="38">
        <f t="shared" ref="O23:O24" si="1">SUM(N23-Q23)</f>
        <v>0</v>
      </c>
      <c r="P23" s="38"/>
      <c r="Q23" s="91">
        <v>32.5</v>
      </c>
      <c r="R23" s="95" t="s">
        <v>95</v>
      </c>
      <c r="S23" s="51">
        <v>1815</v>
      </c>
    </row>
    <row r="24" spans="1:19" s="1067" customFormat="1" ht="51" customHeight="1" thickBot="1">
      <c r="A24" s="1124"/>
      <c r="B24" s="1125"/>
      <c r="C24" s="1125"/>
      <c r="D24" s="1132"/>
      <c r="E24" s="1133"/>
      <c r="F24" s="977"/>
      <c r="G24" s="977"/>
      <c r="H24" s="977"/>
      <c r="I24" s="977"/>
      <c r="J24" s="977"/>
      <c r="K24" s="973" t="s">
        <v>151</v>
      </c>
      <c r="L24" s="81" t="s">
        <v>255</v>
      </c>
      <c r="M24" s="7" t="s">
        <v>59</v>
      </c>
      <c r="N24" s="45">
        <v>45.4</v>
      </c>
      <c r="O24" s="21">
        <f t="shared" si="1"/>
        <v>45.4</v>
      </c>
      <c r="P24" s="56"/>
      <c r="Q24" s="103"/>
      <c r="R24" s="95"/>
      <c r="S24" s="39"/>
    </row>
    <row r="25" spans="1:19" s="1067" customFormat="1" ht="39" thickBot="1">
      <c r="A25" s="1124"/>
      <c r="B25" s="1125"/>
      <c r="C25" s="1125"/>
      <c r="D25" s="1132"/>
      <c r="E25" s="1134"/>
      <c r="F25" s="105" t="s">
        <v>132</v>
      </c>
      <c r="G25" s="1018" t="s">
        <v>133</v>
      </c>
      <c r="H25" s="1018" t="s">
        <v>133</v>
      </c>
      <c r="I25" s="1018" t="s">
        <v>133</v>
      </c>
      <c r="J25" s="1018" t="s">
        <v>133</v>
      </c>
      <c r="K25" s="980" t="s">
        <v>154</v>
      </c>
      <c r="L25" s="1135" t="s">
        <v>24</v>
      </c>
      <c r="M25" s="1136"/>
      <c r="N25" s="22">
        <f t="shared" ref="N25:Q25" si="2">SUM(N23:N24)</f>
        <v>77.900000000000006</v>
      </c>
      <c r="O25" s="20">
        <f t="shared" si="2"/>
        <v>45.4</v>
      </c>
      <c r="P25" s="20">
        <f t="shared" si="2"/>
        <v>0</v>
      </c>
      <c r="Q25" s="104">
        <f t="shared" si="2"/>
        <v>32.5</v>
      </c>
      <c r="R25" s="95"/>
      <c r="S25" s="6"/>
    </row>
    <row r="26" spans="1:19" s="1067" customFormat="1" ht="25.5" customHeight="1">
      <c r="A26" s="1124" t="s">
        <v>9</v>
      </c>
      <c r="B26" s="1125" t="s">
        <v>9</v>
      </c>
      <c r="C26" s="1125" t="s">
        <v>11</v>
      </c>
      <c r="D26" s="1132"/>
      <c r="E26" s="1133" t="s">
        <v>1063</v>
      </c>
      <c r="F26" s="991" t="s">
        <v>148</v>
      </c>
      <c r="G26" s="977"/>
      <c r="H26" s="977"/>
      <c r="I26" s="977"/>
      <c r="J26" s="977" t="s">
        <v>158</v>
      </c>
      <c r="K26" s="973" t="s">
        <v>151</v>
      </c>
      <c r="L26" s="11" t="s">
        <v>32</v>
      </c>
      <c r="M26" s="35" t="s">
        <v>59</v>
      </c>
      <c r="N26" s="45">
        <v>9</v>
      </c>
      <c r="O26" s="38">
        <f t="shared" ref="O26:O27" si="3">SUM(N26-Q26)</f>
        <v>0</v>
      </c>
      <c r="P26" s="38"/>
      <c r="Q26" s="91">
        <v>9</v>
      </c>
      <c r="R26" s="95" t="s">
        <v>119</v>
      </c>
      <c r="S26" s="33">
        <v>50</v>
      </c>
    </row>
    <row r="27" spans="1:19" s="1067" customFormat="1" ht="13.5" customHeight="1" thickBot="1">
      <c r="A27" s="1124"/>
      <c r="B27" s="1125"/>
      <c r="C27" s="1125"/>
      <c r="D27" s="1132"/>
      <c r="E27" s="1133"/>
      <c r="F27" s="977"/>
      <c r="G27" s="977"/>
      <c r="H27" s="977"/>
      <c r="I27" s="977"/>
      <c r="J27" s="977"/>
      <c r="K27" s="973" t="s">
        <v>151</v>
      </c>
      <c r="L27" s="81" t="s">
        <v>112</v>
      </c>
      <c r="M27" s="7" t="s">
        <v>59</v>
      </c>
      <c r="N27" s="45">
        <v>46.3</v>
      </c>
      <c r="O27" s="21">
        <f t="shared" si="3"/>
        <v>0</v>
      </c>
      <c r="P27" s="56"/>
      <c r="Q27" s="103">
        <v>46.3</v>
      </c>
      <c r="R27" s="95"/>
      <c r="S27" s="39"/>
    </row>
    <row r="28" spans="1:19" s="1067" customFormat="1" ht="39" thickBot="1">
      <c r="A28" s="1124"/>
      <c r="B28" s="1125"/>
      <c r="C28" s="1125"/>
      <c r="D28" s="1132"/>
      <c r="E28" s="1134"/>
      <c r="F28" s="105" t="s">
        <v>132</v>
      </c>
      <c r="G28" s="1018" t="s">
        <v>133</v>
      </c>
      <c r="H28" s="1018" t="s">
        <v>133</v>
      </c>
      <c r="I28" s="1018" t="s">
        <v>133</v>
      </c>
      <c r="J28" s="1018" t="s">
        <v>133</v>
      </c>
      <c r="K28" s="980" t="s">
        <v>154</v>
      </c>
      <c r="L28" s="1135" t="s">
        <v>24</v>
      </c>
      <c r="M28" s="1136"/>
      <c r="N28" s="22">
        <f t="shared" ref="N28:Q28" si="4">SUM(N26:N27)</f>
        <v>55.3</v>
      </c>
      <c r="O28" s="20">
        <f t="shared" si="4"/>
        <v>0</v>
      </c>
      <c r="P28" s="20">
        <f t="shared" si="4"/>
        <v>0</v>
      </c>
      <c r="Q28" s="104">
        <f t="shared" si="4"/>
        <v>55.3</v>
      </c>
      <c r="R28" s="95"/>
      <c r="S28" s="6"/>
    </row>
    <row r="29" spans="1:19" s="1067" customFormat="1" ht="51">
      <c r="A29" s="1124" t="s">
        <v>9</v>
      </c>
      <c r="B29" s="1125" t="s">
        <v>9</v>
      </c>
      <c r="C29" s="1125" t="s">
        <v>33</v>
      </c>
      <c r="D29" s="1132"/>
      <c r="E29" s="1133" t="s">
        <v>1064</v>
      </c>
      <c r="F29" s="991" t="s">
        <v>148</v>
      </c>
      <c r="G29" s="977"/>
      <c r="H29" s="977"/>
      <c r="I29" s="977"/>
      <c r="J29" s="977" t="s">
        <v>163</v>
      </c>
      <c r="K29" s="973" t="s">
        <v>151</v>
      </c>
      <c r="L29" s="11" t="s">
        <v>32</v>
      </c>
      <c r="M29" s="35" t="s">
        <v>59</v>
      </c>
      <c r="N29" s="45"/>
      <c r="O29" s="56">
        <f t="shared" ref="O29:O30" si="5">SUM(N29-Q29)</f>
        <v>0</v>
      </c>
      <c r="P29" s="56"/>
      <c r="Q29" s="103"/>
      <c r="R29" s="102" t="s">
        <v>1022</v>
      </c>
      <c r="S29" s="72">
        <v>0</v>
      </c>
    </row>
    <row r="30" spans="1:19" s="1067" customFormat="1" ht="26.25" thickBot="1">
      <c r="A30" s="1124"/>
      <c r="B30" s="1125"/>
      <c r="C30" s="1125"/>
      <c r="D30" s="1132"/>
      <c r="E30" s="1133"/>
      <c r="F30" s="977"/>
      <c r="G30" s="977"/>
      <c r="H30" s="977"/>
      <c r="I30" s="977"/>
      <c r="J30" s="977"/>
      <c r="K30" s="973" t="s">
        <v>151</v>
      </c>
      <c r="L30" s="81" t="s">
        <v>112</v>
      </c>
      <c r="M30" s="7" t="s">
        <v>59</v>
      </c>
      <c r="N30" s="45">
        <v>111.3</v>
      </c>
      <c r="O30" s="21">
        <f t="shared" si="5"/>
        <v>0</v>
      </c>
      <c r="P30" s="56"/>
      <c r="Q30" s="103">
        <v>111.3</v>
      </c>
      <c r="R30" s="95"/>
      <c r="S30" s="39"/>
    </row>
    <row r="31" spans="1:19" s="1067" customFormat="1" ht="39" thickBot="1">
      <c r="A31" s="1124"/>
      <c r="B31" s="1125"/>
      <c r="C31" s="1125"/>
      <c r="D31" s="1132"/>
      <c r="E31" s="1134"/>
      <c r="F31" s="105" t="s">
        <v>132</v>
      </c>
      <c r="G31" s="1018" t="s">
        <v>133</v>
      </c>
      <c r="H31" s="1018" t="s">
        <v>133</v>
      </c>
      <c r="I31" s="1018" t="s">
        <v>133</v>
      </c>
      <c r="J31" s="1018" t="s">
        <v>133</v>
      </c>
      <c r="K31" s="980" t="s">
        <v>154</v>
      </c>
      <c r="L31" s="1135" t="s">
        <v>24</v>
      </c>
      <c r="M31" s="1136"/>
      <c r="N31" s="22">
        <f t="shared" ref="N31:Q31" si="6">SUM(N29:N30)</f>
        <v>111.3</v>
      </c>
      <c r="O31" s="20">
        <f t="shared" si="6"/>
        <v>0</v>
      </c>
      <c r="P31" s="20">
        <f t="shared" si="6"/>
        <v>0</v>
      </c>
      <c r="Q31" s="104">
        <f t="shared" si="6"/>
        <v>111.3</v>
      </c>
      <c r="R31" s="95"/>
      <c r="S31" s="6"/>
    </row>
    <row r="32" spans="1:19" ht="51">
      <c r="A32" s="1163" t="s">
        <v>9</v>
      </c>
      <c r="B32" s="1152" t="s">
        <v>9</v>
      </c>
      <c r="C32" s="1152" t="s">
        <v>12</v>
      </c>
      <c r="D32" s="1164"/>
      <c r="E32" s="1176" t="s">
        <v>106</v>
      </c>
      <c r="F32" s="991" t="s">
        <v>148</v>
      </c>
      <c r="G32" s="980"/>
      <c r="H32" s="980"/>
      <c r="I32" s="980"/>
      <c r="J32" s="980" t="s">
        <v>82</v>
      </c>
      <c r="K32" s="973" t="s">
        <v>151</v>
      </c>
      <c r="L32" s="80" t="s">
        <v>112</v>
      </c>
      <c r="M32" s="54"/>
      <c r="N32" s="32">
        <v>11</v>
      </c>
      <c r="O32" s="42">
        <f>SUM(N32-Q32)</f>
        <v>11</v>
      </c>
      <c r="P32" s="38"/>
      <c r="Q32" s="91"/>
      <c r="R32" s="88" t="s">
        <v>107</v>
      </c>
      <c r="S32" s="6" t="s">
        <v>82</v>
      </c>
    </row>
    <row r="33" spans="1:19" s="61" customFormat="1" ht="15.75" customHeight="1" thickBot="1">
      <c r="A33" s="1163"/>
      <c r="B33" s="1152"/>
      <c r="C33" s="1152"/>
      <c r="D33" s="1164"/>
      <c r="E33" s="1176"/>
      <c r="F33" s="980"/>
      <c r="G33" s="980"/>
      <c r="H33" s="980"/>
      <c r="I33" s="980"/>
      <c r="J33" s="980"/>
      <c r="K33" s="973"/>
      <c r="L33" s="80"/>
      <c r="M33" s="54"/>
      <c r="N33" s="32"/>
      <c r="O33" s="42">
        <f>SUM(N33-Q33)</f>
        <v>0</v>
      </c>
      <c r="P33" s="38"/>
      <c r="Q33" s="91"/>
      <c r="R33" s="88"/>
      <c r="S33" s="6"/>
    </row>
    <row r="34" spans="1:19" s="60" customFormat="1" ht="39" thickBot="1">
      <c r="A34" s="1163"/>
      <c r="B34" s="1152"/>
      <c r="C34" s="1152"/>
      <c r="D34" s="1164"/>
      <c r="E34" s="1161"/>
      <c r="F34" s="1038" t="s">
        <v>132</v>
      </c>
      <c r="G34" s="1038" t="s">
        <v>133</v>
      </c>
      <c r="H34" s="1038" t="s">
        <v>133</v>
      </c>
      <c r="I34" s="1038" t="s">
        <v>133</v>
      </c>
      <c r="J34" s="1038" t="s">
        <v>133</v>
      </c>
      <c r="K34" s="980" t="s">
        <v>154</v>
      </c>
      <c r="L34" s="1177" t="s">
        <v>24</v>
      </c>
      <c r="M34" s="1178"/>
      <c r="N34" s="27">
        <f t="shared" ref="N34:Q34" si="7">SUM(N32:N33)</f>
        <v>11</v>
      </c>
      <c r="O34" s="27">
        <f t="shared" si="7"/>
        <v>11</v>
      </c>
      <c r="P34" s="27">
        <f t="shared" si="7"/>
        <v>0</v>
      </c>
      <c r="Q34" s="23">
        <f t="shared" si="7"/>
        <v>0</v>
      </c>
      <c r="R34" s="88"/>
      <c r="S34" s="6"/>
    </row>
    <row r="35" spans="1:19" s="60" customFormat="1" ht="13.5" thickBot="1">
      <c r="A35" s="8" t="s">
        <v>9</v>
      </c>
      <c r="B35" s="9" t="s">
        <v>9</v>
      </c>
      <c r="C35" s="9"/>
      <c r="D35" s="17"/>
      <c r="E35" s="1136" t="s">
        <v>23</v>
      </c>
      <c r="F35" s="1151"/>
      <c r="G35" s="1151"/>
      <c r="H35" s="1151"/>
      <c r="I35" s="1151"/>
      <c r="J35" s="1151"/>
      <c r="K35" s="1151"/>
      <c r="L35" s="1151"/>
      <c r="M35" s="1194"/>
      <c r="N35" s="20">
        <f t="shared" ref="N35:Q35" si="8">SUM(N22+N25+N28+N34+N31)</f>
        <v>868.99999999999989</v>
      </c>
      <c r="O35" s="20">
        <f t="shared" si="8"/>
        <v>669.9</v>
      </c>
      <c r="P35" s="20">
        <f t="shared" si="8"/>
        <v>0</v>
      </c>
      <c r="Q35" s="104">
        <f t="shared" si="8"/>
        <v>199.1</v>
      </c>
      <c r="R35" s="87"/>
      <c r="S35" s="6"/>
    </row>
    <row r="36" spans="1:19" s="60" customFormat="1" ht="33" customHeight="1" thickBot="1">
      <c r="A36" s="8" t="s">
        <v>9</v>
      </c>
      <c r="B36" s="9" t="s">
        <v>10</v>
      </c>
      <c r="C36" s="4"/>
      <c r="D36" s="26"/>
      <c r="E36" s="1195" t="s">
        <v>92</v>
      </c>
      <c r="F36" s="1196"/>
      <c r="G36" s="1196"/>
      <c r="H36" s="1196"/>
      <c r="I36" s="1196"/>
      <c r="J36" s="1196"/>
      <c r="K36" s="1196"/>
      <c r="L36" s="1196"/>
      <c r="M36" s="1196"/>
      <c r="N36" s="10"/>
      <c r="O36" s="10"/>
      <c r="P36" s="10"/>
      <c r="Q36" s="85"/>
      <c r="R36" s="80"/>
      <c r="S36" s="983"/>
    </row>
    <row r="37" spans="1:19" ht="51">
      <c r="A37" s="1124" t="s">
        <v>9</v>
      </c>
      <c r="B37" s="1125" t="s">
        <v>10</v>
      </c>
      <c r="C37" s="1125" t="s">
        <v>63</v>
      </c>
      <c r="D37" s="1132"/>
      <c r="E37" s="1133" t="s">
        <v>85</v>
      </c>
      <c r="F37" s="991" t="s">
        <v>148</v>
      </c>
      <c r="G37" s="973"/>
      <c r="H37" s="969" t="s">
        <v>158</v>
      </c>
      <c r="I37" s="969" t="s">
        <v>158</v>
      </c>
      <c r="J37" s="969"/>
      <c r="K37" s="973" t="s">
        <v>151</v>
      </c>
      <c r="L37" s="1016" t="s">
        <v>32</v>
      </c>
      <c r="M37" s="84" t="s">
        <v>39</v>
      </c>
      <c r="N37" s="30">
        <v>25</v>
      </c>
      <c r="O37" s="40">
        <f>SUM(N37-Q37)</f>
        <v>25</v>
      </c>
      <c r="P37" s="37"/>
      <c r="Q37" s="90"/>
      <c r="R37" s="93" t="s">
        <v>44</v>
      </c>
      <c r="S37" s="50" t="s">
        <v>82</v>
      </c>
    </row>
    <row r="38" spans="1:19" s="61" customFormat="1" ht="13.5" thickBot="1">
      <c r="A38" s="1124"/>
      <c r="B38" s="1125"/>
      <c r="C38" s="1125"/>
      <c r="D38" s="1132"/>
      <c r="E38" s="1133"/>
      <c r="F38" s="977"/>
      <c r="G38" s="977"/>
      <c r="H38" s="966"/>
      <c r="I38" s="966"/>
      <c r="J38" s="966"/>
      <c r="K38" s="977"/>
      <c r="L38" s="82"/>
      <c r="M38" s="57"/>
      <c r="N38" s="817"/>
      <c r="O38" s="29">
        <f>SUM(N38-Q38)</f>
        <v>0</v>
      </c>
      <c r="P38" s="818"/>
      <c r="Q38" s="819"/>
      <c r="R38" s="11"/>
      <c r="S38" s="983"/>
    </row>
    <row r="39" spans="1:19" s="60" customFormat="1" ht="39" thickBot="1">
      <c r="A39" s="1124"/>
      <c r="B39" s="1125"/>
      <c r="C39" s="1125"/>
      <c r="D39" s="1132"/>
      <c r="E39" s="1134"/>
      <c r="F39" s="1038" t="s">
        <v>132</v>
      </c>
      <c r="G39" s="106" t="s">
        <v>133</v>
      </c>
      <c r="H39" s="106" t="s">
        <v>133</v>
      </c>
      <c r="I39" s="106" t="s">
        <v>133</v>
      </c>
      <c r="J39" s="106" t="s">
        <v>133</v>
      </c>
      <c r="K39" s="980" t="s">
        <v>154</v>
      </c>
      <c r="L39" s="1151" t="s">
        <v>24</v>
      </c>
      <c r="M39" s="1151"/>
      <c r="N39" s="20">
        <f t="shared" ref="N39:Q39" si="9">SUM(N37+N38)</f>
        <v>25</v>
      </c>
      <c r="O39" s="271">
        <f t="shared" si="9"/>
        <v>25</v>
      </c>
      <c r="P39" s="20">
        <f t="shared" si="9"/>
        <v>0</v>
      </c>
      <c r="Q39" s="104">
        <f t="shared" si="9"/>
        <v>0</v>
      </c>
      <c r="R39" s="94"/>
      <c r="S39" s="12"/>
    </row>
    <row r="40" spans="1:19" ht="38.25">
      <c r="A40" s="1124" t="s">
        <v>9</v>
      </c>
      <c r="B40" s="1125" t="s">
        <v>10</v>
      </c>
      <c r="C40" s="1125" t="s">
        <v>11</v>
      </c>
      <c r="D40" s="1132"/>
      <c r="E40" s="1410" t="s">
        <v>42</v>
      </c>
      <c r="F40" s="975" t="s">
        <v>147</v>
      </c>
      <c r="G40" s="714"/>
      <c r="H40" s="714">
        <v>22</v>
      </c>
      <c r="I40" s="714">
        <v>22</v>
      </c>
      <c r="J40" s="714">
        <v>21</v>
      </c>
      <c r="K40" s="973" t="s">
        <v>151</v>
      </c>
      <c r="L40" s="80" t="s">
        <v>32</v>
      </c>
      <c r="M40" s="35" t="s">
        <v>59</v>
      </c>
      <c r="N40" s="30">
        <v>92.9</v>
      </c>
      <c r="O40" s="37">
        <f>SUM(N40-Q40)</f>
        <v>92.9</v>
      </c>
      <c r="P40" s="37"/>
      <c r="Q40" s="90"/>
      <c r="R40" s="95" t="s">
        <v>71</v>
      </c>
      <c r="S40" s="51">
        <v>65</v>
      </c>
    </row>
    <row r="41" spans="1:19" ht="39.75" customHeight="1">
      <c r="A41" s="1124"/>
      <c r="B41" s="1125"/>
      <c r="C41" s="1125"/>
      <c r="D41" s="1132"/>
      <c r="E41" s="1411"/>
      <c r="F41" s="975" t="s">
        <v>147</v>
      </c>
      <c r="G41" s="714"/>
      <c r="H41" s="714">
        <v>1</v>
      </c>
      <c r="I41" s="714"/>
      <c r="J41" s="714">
        <v>1</v>
      </c>
      <c r="K41" s="973" t="s">
        <v>151</v>
      </c>
      <c r="L41" s="80"/>
      <c r="M41" s="35"/>
      <c r="N41" s="32"/>
      <c r="O41" s="38">
        <f>SUM(N41-Q41)</f>
        <v>0</v>
      </c>
      <c r="P41" s="38"/>
      <c r="Q41" s="91"/>
      <c r="R41" s="95" t="s">
        <v>67</v>
      </c>
      <c r="S41" s="51">
        <v>2</v>
      </c>
    </row>
    <row r="42" spans="1:19" ht="39.75" customHeight="1">
      <c r="A42" s="1124"/>
      <c r="B42" s="1125"/>
      <c r="C42" s="1125"/>
      <c r="D42" s="1132"/>
      <c r="E42" s="1411"/>
      <c r="F42" s="975" t="s">
        <v>147</v>
      </c>
      <c r="G42" s="842"/>
      <c r="H42" s="842"/>
      <c r="I42" s="842">
        <v>1</v>
      </c>
      <c r="J42" s="842"/>
      <c r="K42" s="973" t="s">
        <v>151</v>
      </c>
      <c r="L42" s="980"/>
      <c r="M42" s="820"/>
      <c r="N42" s="32"/>
      <c r="O42" s="38">
        <f t="shared" ref="O42:O43" si="10">SUM(N42-Q42)</f>
        <v>0</v>
      </c>
      <c r="P42" s="42"/>
      <c r="Q42" s="821"/>
      <c r="R42" s="822" t="s">
        <v>1023</v>
      </c>
      <c r="S42" s="51">
        <v>200</v>
      </c>
    </row>
    <row r="43" spans="1:19" ht="39.75" customHeight="1" thickBot="1">
      <c r="A43" s="1124"/>
      <c r="B43" s="1125"/>
      <c r="C43" s="1125"/>
      <c r="D43" s="1132"/>
      <c r="E43" s="1411"/>
      <c r="F43" s="975" t="s">
        <v>147</v>
      </c>
      <c r="G43" s="842"/>
      <c r="H43" s="842"/>
      <c r="I43" s="842">
        <v>1</v>
      </c>
      <c r="J43" s="842"/>
      <c r="K43" s="973" t="s">
        <v>151</v>
      </c>
      <c r="L43" s="245"/>
      <c r="M43" s="823"/>
      <c r="N43" s="824"/>
      <c r="O43" s="38">
        <f t="shared" si="10"/>
        <v>0</v>
      </c>
      <c r="P43" s="825"/>
      <c r="Q43" s="826"/>
      <c r="R43" s="822" t="s">
        <v>1024</v>
      </c>
      <c r="S43" s="51">
        <v>1227</v>
      </c>
    </row>
    <row r="44" spans="1:19" s="60" customFormat="1" ht="39" thickBot="1">
      <c r="A44" s="1124"/>
      <c r="B44" s="1125"/>
      <c r="C44" s="1125"/>
      <c r="D44" s="1132"/>
      <c r="E44" s="1402"/>
      <c r="F44" s="1038" t="s">
        <v>132</v>
      </c>
      <c r="G44" s="106" t="s">
        <v>133</v>
      </c>
      <c r="H44" s="106" t="s">
        <v>133</v>
      </c>
      <c r="I44" s="106" t="s">
        <v>133</v>
      </c>
      <c r="J44" s="106" t="s">
        <v>133</v>
      </c>
      <c r="K44" s="980" t="s">
        <v>154</v>
      </c>
      <c r="L44" s="1151" t="s">
        <v>24</v>
      </c>
      <c r="M44" s="1151"/>
      <c r="N44" s="20">
        <f>SUM(N40:N41)</f>
        <v>92.9</v>
      </c>
      <c r="O44" s="20">
        <f>SUM(O40:O41)</f>
        <v>92.9</v>
      </c>
      <c r="P44" s="20">
        <f>SUM(P40:P41)</f>
        <v>0</v>
      </c>
      <c r="Q44" s="104">
        <f>SUM(Q40:Q41)</f>
        <v>0</v>
      </c>
      <c r="R44" s="95"/>
      <c r="S44" s="6"/>
    </row>
    <row r="45" spans="1:19">
      <c r="A45" s="1124" t="s">
        <v>9</v>
      </c>
      <c r="B45" s="1125" t="s">
        <v>10</v>
      </c>
      <c r="C45" s="1125" t="s">
        <v>33</v>
      </c>
      <c r="D45" s="1132"/>
      <c r="E45" s="1402" t="s">
        <v>75</v>
      </c>
      <c r="F45" s="975"/>
      <c r="G45" s="975"/>
      <c r="H45" s="975"/>
      <c r="I45" s="975"/>
      <c r="J45" s="975"/>
      <c r="K45" s="975"/>
      <c r="L45" s="11"/>
      <c r="M45" s="58"/>
      <c r="N45" s="31"/>
      <c r="O45" s="48"/>
      <c r="P45" s="43"/>
      <c r="Q45" s="97"/>
      <c r="R45" s="312"/>
      <c r="S45" s="18"/>
    </row>
    <row r="46" spans="1:19" ht="36.75" customHeight="1">
      <c r="A46" s="1124"/>
      <c r="B46" s="1125"/>
      <c r="C46" s="1125"/>
      <c r="D46" s="1132"/>
      <c r="E46" s="1402"/>
      <c r="F46" s="1192" t="s">
        <v>146</v>
      </c>
      <c r="G46" s="1404"/>
      <c r="H46" s="1404">
        <v>10</v>
      </c>
      <c r="I46" s="1404">
        <v>10</v>
      </c>
      <c r="J46" s="1404">
        <v>10</v>
      </c>
      <c r="K46" s="980" t="s">
        <v>135</v>
      </c>
      <c r="L46" s="11" t="s">
        <v>40</v>
      </c>
      <c r="M46" s="58" t="s">
        <v>41</v>
      </c>
      <c r="N46" s="32">
        <v>90.2</v>
      </c>
      <c r="O46" s="262">
        <f>SUM(N46-Q46)</f>
        <v>90.2</v>
      </c>
      <c r="P46" s="56">
        <v>3.6</v>
      </c>
      <c r="Q46" s="103"/>
      <c r="R46" s="1406" t="s">
        <v>83</v>
      </c>
      <c r="S46" s="1408">
        <v>30</v>
      </c>
    </row>
    <row r="47" spans="1:19" ht="15" customHeight="1">
      <c r="A47" s="1124"/>
      <c r="B47" s="1125"/>
      <c r="C47" s="1125"/>
      <c r="D47" s="1132"/>
      <c r="E47" s="1402"/>
      <c r="F47" s="1208"/>
      <c r="G47" s="1405"/>
      <c r="H47" s="1405"/>
      <c r="I47" s="1405"/>
      <c r="J47" s="1405"/>
      <c r="K47" s="980" t="s">
        <v>135</v>
      </c>
      <c r="L47" s="41" t="s">
        <v>32</v>
      </c>
      <c r="M47" s="58" t="s">
        <v>41</v>
      </c>
      <c r="N47" s="77">
        <v>60</v>
      </c>
      <c r="O47" s="827">
        <f>SUM(N47-Q47)</f>
        <v>60</v>
      </c>
      <c r="P47" s="818"/>
      <c r="Q47" s="819"/>
      <c r="R47" s="1407"/>
      <c r="S47" s="1409"/>
    </row>
    <row r="48" spans="1:19" ht="39" thickBot="1">
      <c r="A48" s="1124"/>
      <c r="B48" s="1125"/>
      <c r="C48" s="1125"/>
      <c r="D48" s="1132"/>
      <c r="E48" s="1402"/>
      <c r="F48" s="975" t="s">
        <v>1056</v>
      </c>
      <c r="G48" s="714">
        <v>5</v>
      </c>
      <c r="H48" s="714">
        <v>5</v>
      </c>
      <c r="I48" s="714">
        <v>5</v>
      </c>
      <c r="J48" s="714">
        <v>5</v>
      </c>
      <c r="K48" s="980" t="s">
        <v>135</v>
      </c>
      <c r="L48" s="41" t="s">
        <v>32</v>
      </c>
      <c r="M48" s="58" t="s">
        <v>41</v>
      </c>
      <c r="N48" s="77">
        <v>5</v>
      </c>
      <c r="O48" s="827">
        <f>SUM(N48-Q48)</f>
        <v>5</v>
      </c>
      <c r="P48" s="818"/>
      <c r="Q48" s="819"/>
      <c r="R48" s="312" t="s">
        <v>117</v>
      </c>
      <c r="S48" s="18">
        <v>5</v>
      </c>
    </row>
    <row r="49" spans="1:19" s="60" customFormat="1" ht="39" thickBot="1">
      <c r="A49" s="1124"/>
      <c r="B49" s="1125"/>
      <c r="C49" s="1125"/>
      <c r="D49" s="1132"/>
      <c r="E49" s="1403"/>
      <c r="F49" s="1038" t="s">
        <v>132</v>
      </c>
      <c r="G49" s="106" t="s">
        <v>133</v>
      </c>
      <c r="H49" s="106" t="s">
        <v>133</v>
      </c>
      <c r="I49" s="106" t="s">
        <v>133</v>
      </c>
      <c r="J49" s="106" t="s">
        <v>133</v>
      </c>
      <c r="K49" s="980" t="s">
        <v>154</v>
      </c>
      <c r="L49" s="1135" t="s">
        <v>24</v>
      </c>
      <c r="M49" s="1136"/>
      <c r="N49" s="23">
        <f>SUM(N45:N48)</f>
        <v>155.19999999999999</v>
      </c>
      <c r="O49" s="104">
        <f>SUM(O45:O48)</f>
        <v>155.19999999999999</v>
      </c>
      <c r="P49" s="104">
        <f>SUM(P45:P48)</f>
        <v>3.6</v>
      </c>
      <c r="Q49" s="104">
        <f>SUM(Q45:Q48)</f>
        <v>0</v>
      </c>
      <c r="R49" s="828"/>
      <c r="S49" s="829"/>
    </row>
    <row r="50" spans="1:19" ht="88.5" customHeight="1">
      <c r="A50" s="1124" t="s">
        <v>9</v>
      </c>
      <c r="B50" s="1125" t="s">
        <v>10</v>
      </c>
      <c r="C50" s="1125" t="s">
        <v>12</v>
      </c>
      <c r="D50" s="1132"/>
      <c r="E50" s="1133" t="s">
        <v>72</v>
      </c>
      <c r="F50" s="977" t="s">
        <v>145</v>
      </c>
      <c r="G50" s="966" t="s">
        <v>15</v>
      </c>
      <c r="H50" s="966" t="s">
        <v>16</v>
      </c>
      <c r="I50" s="966" t="s">
        <v>18</v>
      </c>
      <c r="J50" s="966" t="s">
        <v>18</v>
      </c>
      <c r="K50" s="980" t="s">
        <v>135</v>
      </c>
      <c r="L50" s="1038" t="s">
        <v>32</v>
      </c>
      <c r="M50" s="46" t="s">
        <v>39</v>
      </c>
      <c r="N50" s="31">
        <v>12</v>
      </c>
      <c r="O50" s="40">
        <f>SUM(N50-Q50)</f>
        <v>12</v>
      </c>
      <c r="P50" s="43"/>
      <c r="Q50" s="97"/>
      <c r="R50" s="96" t="s">
        <v>118</v>
      </c>
      <c r="S50" s="6" t="s">
        <v>18</v>
      </c>
    </row>
    <row r="51" spans="1:19" s="61" customFormat="1" ht="13.5" thickBot="1">
      <c r="A51" s="1124"/>
      <c r="B51" s="1125"/>
      <c r="C51" s="1125"/>
      <c r="D51" s="1132"/>
      <c r="E51" s="1133"/>
      <c r="F51" s="977"/>
      <c r="G51" s="977"/>
      <c r="H51" s="977"/>
      <c r="I51" s="977"/>
      <c r="J51" s="977"/>
      <c r="K51" s="977"/>
      <c r="L51" s="1048"/>
      <c r="M51" s="13"/>
      <c r="N51" s="78"/>
      <c r="O51" s="29">
        <f>SUM(N51-Q51)</f>
        <v>0</v>
      </c>
      <c r="P51" s="19"/>
      <c r="Q51" s="98"/>
      <c r="R51" s="96"/>
      <c r="S51" s="6"/>
    </row>
    <row r="52" spans="1:19" s="60" customFormat="1" ht="39" thickBot="1">
      <c r="A52" s="1124"/>
      <c r="B52" s="1125"/>
      <c r="C52" s="1125"/>
      <c r="D52" s="1132"/>
      <c r="E52" s="1134"/>
      <c r="F52" s="1038" t="s">
        <v>132</v>
      </c>
      <c r="G52" s="106" t="s">
        <v>133</v>
      </c>
      <c r="H52" s="106" t="s">
        <v>133</v>
      </c>
      <c r="I52" s="106" t="s">
        <v>133</v>
      </c>
      <c r="J52" s="106" t="s">
        <v>133</v>
      </c>
      <c r="K52" s="980" t="s">
        <v>154</v>
      </c>
      <c r="L52" s="1151" t="s">
        <v>24</v>
      </c>
      <c r="M52" s="1151"/>
      <c r="N52" s="263">
        <f t="shared" ref="N52:Q52" si="11">SUM(N50+N51)</f>
        <v>12</v>
      </c>
      <c r="O52" s="20">
        <f t="shared" si="11"/>
        <v>12</v>
      </c>
      <c r="P52" s="20">
        <f t="shared" si="11"/>
        <v>0</v>
      </c>
      <c r="Q52" s="104">
        <f t="shared" si="11"/>
        <v>0</v>
      </c>
      <c r="R52" s="96"/>
      <c r="S52" s="14"/>
    </row>
    <row r="53" spans="1:19" ht="38.25">
      <c r="A53" s="1163" t="s">
        <v>9</v>
      </c>
      <c r="B53" s="1152" t="s">
        <v>10</v>
      </c>
      <c r="C53" s="1152" t="s">
        <v>111</v>
      </c>
      <c r="D53" s="1164"/>
      <c r="E53" s="1176" t="s">
        <v>1065</v>
      </c>
      <c r="F53" s="967" t="s">
        <v>144</v>
      </c>
      <c r="G53" s="983"/>
      <c r="H53" s="983"/>
      <c r="I53" s="983" t="s">
        <v>15</v>
      </c>
      <c r="J53" s="983"/>
      <c r="K53" s="973" t="s">
        <v>153</v>
      </c>
      <c r="L53" s="1038" t="s">
        <v>32</v>
      </c>
      <c r="M53" s="46" t="s">
        <v>56</v>
      </c>
      <c r="N53" s="36">
        <v>23.4</v>
      </c>
      <c r="O53" s="37">
        <f>SUM(N53-Q53)</f>
        <v>3.8999999999999986</v>
      </c>
      <c r="P53" s="37"/>
      <c r="Q53" s="55">
        <v>19.5</v>
      </c>
      <c r="R53" s="88" t="s">
        <v>81</v>
      </c>
      <c r="S53" s="51">
        <v>1</v>
      </c>
    </row>
    <row r="54" spans="1:19" ht="57.75" customHeight="1">
      <c r="A54" s="1163"/>
      <c r="B54" s="1152"/>
      <c r="C54" s="1152"/>
      <c r="D54" s="1164"/>
      <c r="E54" s="1176"/>
      <c r="F54" s="967" t="s">
        <v>143</v>
      </c>
      <c r="G54" s="980"/>
      <c r="H54" s="983" t="s">
        <v>15</v>
      </c>
      <c r="I54" s="980"/>
      <c r="J54" s="980"/>
      <c r="K54" s="973" t="s">
        <v>153</v>
      </c>
      <c r="L54" s="1038" t="s">
        <v>32</v>
      </c>
      <c r="M54" s="46" t="s">
        <v>56</v>
      </c>
      <c r="N54" s="44">
        <v>7.1</v>
      </c>
      <c r="O54" s="38">
        <f>SUM(N54-Q54)</f>
        <v>0</v>
      </c>
      <c r="P54" s="43"/>
      <c r="Q54" s="99">
        <v>7.1</v>
      </c>
      <c r="R54" s="88" t="s">
        <v>105</v>
      </c>
      <c r="S54" s="51">
        <v>1</v>
      </c>
    </row>
    <row r="55" spans="1:19" ht="42" customHeight="1" thickBot="1">
      <c r="A55" s="1163"/>
      <c r="B55" s="1152"/>
      <c r="C55" s="1152"/>
      <c r="D55" s="1164"/>
      <c r="E55" s="1176"/>
      <c r="F55" s="107" t="s">
        <v>136</v>
      </c>
      <c r="G55" s="108" t="s">
        <v>133</v>
      </c>
      <c r="H55" s="108" t="s">
        <v>133</v>
      </c>
      <c r="I55" s="108"/>
      <c r="J55" s="108"/>
      <c r="K55" s="107" t="s">
        <v>137</v>
      </c>
      <c r="L55" s="80" t="s">
        <v>32</v>
      </c>
      <c r="M55" s="54" t="s">
        <v>56</v>
      </c>
      <c r="N55" s="44">
        <v>132.30000000000001</v>
      </c>
      <c r="O55" s="38">
        <f>SUM(N55-Q55)</f>
        <v>58.300000000000011</v>
      </c>
      <c r="P55" s="43"/>
      <c r="Q55" s="97">
        <v>74</v>
      </c>
      <c r="R55" s="88"/>
      <c r="S55" s="51"/>
    </row>
    <row r="56" spans="1:19" s="60" customFormat="1" ht="39" thickBot="1">
      <c r="A56" s="1163"/>
      <c r="B56" s="1152"/>
      <c r="C56" s="1152"/>
      <c r="D56" s="1164"/>
      <c r="E56" s="1161"/>
      <c r="F56" s="980" t="s">
        <v>134</v>
      </c>
      <c r="G56" s="106" t="s">
        <v>133</v>
      </c>
      <c r="H56" s="106" t="s">
        <v>133</v>
      </c>
      <c r="I56" s="106" t="s">
        <v>133</v>
      </c>
      <c r="J56" s="106" t="s">
        <v>133</v>
      </c>
      <c r="K56" s="1038" t="s">
        <v>1040</v>
      </c>
      <c r="L56" s="1178" t="s">
        <v>24</v>
      </c>
      <c r="M56" s="1178"/>
      <c r="N56" s="27">
        <f t="shared" ref="N56:Q56" si="12">SUM(N53:N55)</f>
        <v>162.80000000000001</v>
      </c>
      <c r="O56" s="22">
        <f t="shared" si="12"/>
        <v>62.20000000000001</v>
      </c>
      <c r="P56" s="22">
        <f t="shared" si="12"/>
        <v>0</v>
      </c>
      <c r="Q56" s="23">
        <f t="shared" si="12"/>
        <v>100.6</v>
      </c>
      <c r="R56" s="89"/>
      <c r="S56" s="14"/>
    </row>
    <row r="57" spans="1:19" ht="25.5">
      <c r="A57" s="1163" t="s">
        <v>9</v>
      </c>
      <c r="B57" s="1152" t="s">
        <v>10</v>
      </c>
      <c r="C57" s="1152" t="s">
        <v>70</v>
      </c>
      <c r="D57" s="1164"/>
      <c r="E57" s="1176" t="s">
        <v>101</v>
      </c>
      <c r="F57" s="980" t="s">
        <v>1061</v>
      </c>
      <c r="G57" s="980"/>
      <c r="H57" s="980"/>
      <c r="I57" s="983" t="s">
        <v>16</v>
      </c>
      <c r="J57" s="980"/>
      <c r="K57" s="980" t="s">
        <v>138</v>
      </c>
      <c r="L57" s="1038" t="s">
        <v>32</v>
      </c>
      <c r="M57" s="46" t="s">
        <v>56</v>
      </c>
      <c r="N57" s="31">
        <v>50</v>
      </c>
      <c r="O57" s="40">
        <f>SUM(N57-Q57)</f>
        <v>0</v>
      </c>
      <c r="P57" s="43"/>
      <c r="Q57" s="97">
        <v>50</v>
      </c>
      <c r="R57" s="95" t="s">
        <v>102</v>
      </c>
      <c r="S57" s="6" t="s">
        <v>15</v>
      </c>
    </row>
    <row r="58" spans="1:19" s="61" customFormat="1" ht="13.5" thickBot="1">
      <c r="A58" s="1163"/>
      <c r="B58" s="1152"/>
      <c r="C58" s="1152"/>
      <c r="D58" s="1164"/>
      <c r="E58" s="1176"/>
      <c r="F58" s="980"/>
      <c r="G58" s="980"/>
      <c r="H58" s="980"/>
      <c r="I58" s="980"/>
      <c r="J58" s="980"/>
      <c r="K58" s="980"/>
      <c r="L58" s="80"/>
      <c r="M58" s="54"/>
      <c r="N58" s="32"/>
      <c r="O58" s="42">
        <f>SUM(N58-Q58)</f>
        <v>0</v>
      </c>
      <c r="P58" s="38"/>
      <c r="Q58" s="91"/>
      <c r="R58" s="88"/>
      <c r="S58" s="6"/>
    </row>
    <row r="59" spans="1:19" s="60" customFormat="1" ht="39" thickBot="1">
      <c r="A59" s="1163"/>
      <c r="B59" s="1152"/>
      <c r="C59" s="1152"/>
      <c r="D59" s="1164"/>
      <c r="E59" s="1161"/>
      <c r="F59" s="1038" t="s">
        <v>132</v>
      </c>
      <c r="G59" s="106" t="s">
        <v>133</v>
      </c>
      <c r="H59" s="106" t="s">
        <v>133</v>
      </c>
      <c r="I59" s="106" t="s">
        <v>133</v>
      </c>
      <c r="J59" s="106" t="s">
        <v>133</v>
      </c>
      <c r="K59" s="1038" t="s">
        <v>154</v>
      </c>
      <c r="L59" s="1178" t="s">
        <v>24</v>
      </c>
      <c r="M59" s="1178"/>
      <c r="N59" s="27">
        <f t="shared" ref="N59:Q59" si="13">SUM(N57:N58)</f>
        <v>50</v>
      </c>
      <c r="O59" s="27">
        <f t="shared" si="13"/>
        <v>0</v>
      </c>
      <c r="P59" s="27">
        <f t="shared" si="13"/>
        <v>0</v>
      </c>
      <c r="Q59" s="23">
        <f t="shared" si="13"/>
        <v>50</v>
      </c>
      <c r="R59" s="88"/>
      <c r="S59" s="6"/>
    </row>
    <row r="60" spans="1:19" s="60" customFormat="1" ht="24.75" customHeight="1">
      <c r="A60" s="1124" t="s">
        <v>9</v>
      </c>
      <c r="B60" s="1152" t="s">
        <v>10</v>
      </c>
      <c r="C60" s="1152" t="s">
        <v>13</v>
      </c>
      <c r="D60" s="1153"/>
      <c r="E60" s="1186" t="s">
        <v>89</v>
      </c>
      <c r="F60" s="967" t="s">
        <v>155</v>
      </c>
      <c r="G60" s="39"/>
      <c r="H60" s="39"/>
      <c r="I60" s="39">
        <v>1</v>
      </c>
      <c r="J60" s="39"/>
      <c r="K60" s="973" t="s">
        <v>153</v>
      </c>
      <c r="L60" s="83" t="s">
        <v>32</v>
      </c>
      <c r="M60" s="76" t="s">
        <v>39</v>
      </c>
      <c r="N60" s="68">
        <v>10</v>
      </c>
      <c r="O60" s="64">
        <f>SUM(N60-Q60)</f>
        <v>10</v>
      </c>
      <c r="P60" s="69"/>
      <c r="Q60" s="92"/>
      <c r="R60" s="88" t="s">
        <v>115</v>
      </c>
      <c r="S60" s="983" t="s">
        <v>15</v>
      </c>
    </row>
    <row r="61" spans="1:19" s="61" customFormat="1" ht="39" thickBot="1">
      <c r="A61" s="1124"/>
      <c r="B61" s="1152"/>
      <c r="C61" s="1152"/>
      <c r="D61" s="1153"/>
      <c r="E61" s="1186"/>
      <c r="F61" s="967" t="s">
        <v>149</v>
      </c>
      <c r="G61" s="988"/>
      <c r="H61" s="988">
        <v>1</v>
      </c>
      <c r="I61" s="988"/>
      <c r="J61" s="988"/>
      <c r="K61" s="109" t="s">
        <v>152</v>
      </c>
      <c r="L61" s="1038" t="s">
        <v>32</v>
      </c>
      <c r="M61" s="46" t="s">
        <v>39</v>
      </c>
      <c r="N61" s="73">
        <v>10</v>
      </c>
      <c r="O61" s="70">
        <f>SUM(N61-Q61)</f>
        <v>10</v>
      </c>
      <c r="P61" s="71"/>
      <c r="Q61" s="100"/>
      <c r="R61" s="88" t="s">
        <v>116</v>
      </c>
      <c r="S61" s="983" t="s">
        <v>15</v>
      </c>
    </row>
    <row r="62" spans="1:19" s="61" customFormat="1" ht="39" thickBot="1">
      <c r="A62" s="1124"/>
      <c r="B62" s="1152"/>
      <c r="C62" s="1152"/>
      <c r="D62" s="1153"/>
      <c r="E62" s="1197"/>
      <c r="F62" s="1038" t="s">
        <v>132</v>
      </c>
      <c r="G62" s="1016" t="s">
        <v>133</v>
      </c>
      <c r="H62" s="1016" t="s">
        <v>133</v>
      </c>
      <c r="I62" s="1016" t="s">
        <v>133</v>
      </c>
      <c r="J62" s="1016" t="s">
        <v>133</v>
      </c>
      <c r="K62" s="980" t="s">
        <v>154</v>
      </c>
      <c r="L62" s="1425" t="s">
        <v>24</v>
      </c>
      <c r="M62" s="1426"/>
      <c r="N62" s="66">
        <f t="shared" ref="N62:Q62" si="14">SUM(N60:N61)</f>
        <v>20</v>
      </c>
      <c r="O62" s="67">
        <f t="shared" si="14"/>
        <v>20</v>
      </c>
      <c r="P62" s="62">
        <f t="shared" si="14"/>
        <v>0</v>
      </c>
      <c r="Q62" s="67">
        <f t="shared" si="14"/>
        <v>0</v>
      </c>
      <c r="R62" s="89"/>
      <c r="S62" s="12"/>
    </row>
    <row r="63" spans="1:19" s="60" customFormat="1" ht="24.75" customHeight="1">
      <c r="A63" s="1124" t="s">
        <v>9</v>
      </c>
      <c r="B63" s="1152" t="s">
        <v>10</v>
      </c>
      <c r="C63" s="1152" t="s">
        <v>128</v>
      </c>
      <c r="D63" s="1153"/>
      <c r="E63" s="1186" t="s">
        <v>1025</v>
      </c>
      <c r="F63" s="967" t="s">
        <v>155</v>
      </c>
      <c r="G63" s="988"/>
      <c r="H63" s="988"/>
      <c r="I63" s="988">
        <v>1</v>
      </c>
      <c r="J63" s="988"/>
      <c r="K63" s="973" t="s">
        <v>151</v>
      </c>
      <c r="L63" s="83" t="s">
        <v>32</v>
      </c>
      <c r="M63" s="76" t="s">
        <v>59</v>
      </c>
      <c r="N63" s="68">
        <v>3</v>
      </c>
      <c r="O63" s="64">
        <f>SUM(N63-Q63)</f>
        <v>3</v>
      </c>
      <c r="P63" s="69"/>
      <c r="Q63" s="92"/>
      <c r="R63" s="211" t="s">
        <v>1026</v>
      </c>
      <c r="S63" s="983" t="s">
        <v>21</v>
      </c>
    </row>
    <row r="64" spans="1:19" s="61" customFormat="1" ht="13.5" thickBot="1">
      <c r="A64" s="1124"/>
      <c r="B64" s="1152"/>
      <c r="C64" s="1152"/>
      <c r="D64" s="1153"/>
      <c r="E64" s="1186"/>
      <c r="F64" s="967"/>
      <c r="G64" s="988"/>
      <c r="H64" s="988"/>
      <c r="I64" s="988"/>
      <c r="J64" s="988"/>
      <c r="K64" s="109"/>
      <c r="L64" s="1038" t="s">
        <v>32</v>
      </c>
      <c r="M64" s="46"/>
      <c r="N64" s="73"/>
      <c r="O64" s="70">
        <f>SUM(N64-Q64)</f>
        <v>0</v>
      </c>
      <c r="P64" s="71"/>
      <c r="Q64" s="100"/>
      <c r="R64" s="88"/>
      <c r="S64" s="983"/>
    </row>
    <row r="65" spans="1:19" s="61" customFormat="1" ht="39" thickBot="1">
      <c r="A65" s="1124"/>
      <c r="B65" s="1152"/>
      <c r="C65" s="1152"/>
      <c r="D65" s="1153"/>
      <c r="E65" s="1197"/>
      <c r="F65" s="1038" t="s">
        <v>132</v>
      </c>
      <c r="G65" s="1016" t="s">
        <v>133</v>
      </c>
      <c r="H65" s="1016" t="s">
        <v>133</v>
      </c>
      <c r="I65" s="1016" t="s">
        <v>133</v>
      </c>
      <c r="J65" s="1016" t="s">
        <v>133</v>
      </c>
      <c r="K65" s="980" t="s">
        <v>154</v>
      </c>
      <c r="L65" s="1425" t="s">
        <v>24</v>
      </c>
      <c r="M65" s="1426"/>
      <c r="N65" s="66">
        <f t="shared" ref="N65:Q65" si="15">SUM(N63:N64)</f>
        <v>3</v>
      </c>
      <c r="O65" s="67">
        <f t="shared" si="15"/>
        <v>3</v>
      </c>
      <c r="P65" s="62">
        <f t="shared" si="15"/>
        <v>0</v>
      </c>
      <c r="Q65" s="67">
        <f t="shared" si="15"/>
        <v>0</v>
      </c>
      <c r="R65" s="89"/>
      <c r="S65" s="12"/>
    </row>
    <row r="66" spans="1:19" s="60" customFormat="1" ht="13.5" thickBot="1">
      <c r="A66" s="15" t="s">
        <v>9</v>
      </c>
      <c r="B66" s="16" t="s">
        <v>10</v>
      </c>
      <c r="C66" s="9"/>
      <c r="D66" s="17"/>
      <c r="E66" s="1158" t="s">
        <v>23</v>
      </c>
      <c r="F66" s="1158"/>
      <c r="G66" s="1158"/>
      <c r="H66" s="1158"/>
      <c r="I66" s="1158"/>
      <c r="J66" s="1158"/>
      <c r="K66" s="1158"/>
      <c r="L66" s="1158"/>
      <c r="M66" s="1158"/>
      <c r="N66" s="104">
        <f>SUM(N62,N59,N56,N52,N49,N44,N39,N65)</f>
        <v>520.9</v>
      </c>
      <c r="O66" s="104">
        <f t="shared" ref="O66:Q66" si="16">SUM(O62,O59,O56,O52,O49,O44,O39,O65)</f>
        <v>370.3</v>
      </c>
      <c r="P66" s="104">
        <f t="shared" si="16"/>
        <v>3.6</v>
      </c>
      <c r="Q66" s="104">
        <f t="shared" si="16"/>
        <v>150.6</v>
      </c>
      <c r="R66" s="87"/>
      <c r="S66" s="6"/>
    </row>
    <row r="67" spans="1:19" s="60" customFormat="1" ht="45.75" customHeight="1" thickBot="1">
      <c r="A67" s="8" t="s">
        <v>9</v>
      </c>
      <c r="B67" s="9" t="s">
        <v>11</v>
      </c>
      <c r="C67" s="4"/>
      <c r="D67" s="26"/>
      <c r="E67" s="1159" t="s">
        <v>93</v>
      </c>
      <c r="F67" s="1160"/>
      <c r="G67" s="1160"/>
      <c r="H67" s="1160"/>
      <c r="I67" s="1160"/>
      <c r="J67" s="1160"/>
      <c r="K67" s="1160"/>
      <c r="L67" s="1160"/>
      <c r="M67" s="1160"/>
      <c r="N67" s="10"/>
      <c r="O67" s="10"/>
      <c r="P67" s="10"/>
      <c r="Q67" s="85"/>
      <c r="R67" s="80"/>
      <c r="S67" s="983"/>
    </row>
    <row r="68" spans="1:19" ht="43.5" customHeight="1">
      <c r="A68" s="1124" t="s">
        <v>9</v>
      </c>
      <c r="B68" s="1152" t="s">
        <v>11</v>
      </c>
      <c r="C68" s="1152" t="s">
        <v>10</v>
      </c>
      <c r="D68" s="1153"/>
      <c r="E68" s="1161" t="s">
        <v>57</v>
      </c>
      <c r="F68" s="977" t="s">
        <v>157</v>
      </c>
      <c r="G68" s="1018" t="s">
        <v>18</v>
      </c>
      <c r="H68" s="1018" t="s">
        <v>19</v>
      </c>
      <c r="I68" s="1018" t="s">
        <v>19</v>
      </c>
      <c r="J68" s="1018" t="s">
        <v>18</v>
      </c>
      <c r="K68" s="109" t="s">
        <v>152</v>
      </c>
      <c r="L68" s="1016" t="s">
        <v>32</v>
      </c>
      <c r="M68" s="84" t="s">
        <v>37</v>
      </c>
      <c r="N68" s="36">
        <v>12.2</v>
      </c>
      <c r="O68" s="37">
        <f>SUM(N68-Q68)</f>
        <v>12.2</v>
      </c>
      <c r="P68" s="37"/>
      <c r="Q68" s="90"/>
      <c r="R68" s="830" t="s">
        <v>58</v>
      </c>
      <c r="S68" s="831">
        <v>20</v>
      </c>
    </row>
    <row r="69" spans="1:19" ht="52.5" customHeight="1" thickBot="1">
      <c r="A69" s="1124"/>
      <c r="B69" s="1152"/>
      <c r="C69" s="1152"/>
      <c r="D69" s="1153"/>
      <c r="E69" s="1162"/>
      <c r="F69" s="977" t="s">
        <v>157</v>
      </c>
      <c r="G69" s="966" t="s">
        <v>19</v>
      </c>
      <c r="H69" s="966" t="s">
        <v>20</v>
      </c>
      <c r="I69" s="966" t="s">
        <v>21</v>
      </c>
      <c r="J69" s="966" t="s">
        <v>127</v>
      </c>
      <c r="K69" s="109" t="s">
        <v>152</v>
      </c>
      <c r="L69" s="1016" t="s">
        <v>32</v>
      </c>
      <c r="M69" s="84" t="s">
        <v>37</v>
      </c>
      <c r="N69" s="45">
        <v>7</v>
      </c>
      <c r="O69" s="43">
        <f>SUM(N69-Q69)</f>
        <v>7</v>
      </c>
      <c r="P69" s="38"/>
      <c r="Q69" s="91"/>
      <c r="R69" s="312" t="s">
        <v>79</v>
      </c>
      <c r="S69" s="831">
        <v>30</v>
      </c>
    </row>
    <row r="70" spans="1:19" s="61" customFormat="1" ht="39" thickBot="1">
      <c r="A70" s="1124"/>
      <c r="B70" s="1152"/>
      <c r="C70" s="1152"/>
      <c r="D70" s="1153"/>
      <c r="E70" s="1162"/>
      <c r="F70" s="105" t="s">
        <v>132</v>
      </c>
      <c r="G70" s="1018" t="s">
        <v>133</v>
      </c>
      <c r="H70" s="1018" t="s">
        <v>133</v>
      </c>
      <c r="I70" s="1018" t="s">
        <v>133</v>
      </c>
      <c r="J70" s="1018" t="s">
        <v>133</v>
      </c>
      <c r="K70" s="980" t="s">
        <v>154</v>
      </c>
      <c r="L70" s="1151" t="s">
        <v>24</v>
      </c>
      <c r="M70" s="1151"/>
      <c r="N70" s="27">
        <f t="shared" ref="N70:Q70" si="17">SUM(N68:N69)</f>
        <v>19.2</v>
      </c>
      <c r="O70" s="27">
        <f t="shared" si="17"/>
        <v>19.2</v>
      </c>
      <c r="P70" s="27">
        <f t="shared" si="17"/>
        <v>0</v>
      </c>
      <c r="Q70" s="23">
        <f t="shared" si="17"/>
        <v>0</v>
      </c>
      <c r="R70" s="830"/>
      <c r="S70" s="6"/>
    </row>
    <row r="71" spans="1:19" ht="38.25" customHeight="1">
      <c r="A71" s="1163" t="s">
        <v>9</v>
      </c>
      <c r="B71" s="1152" t="s">
        <v>11</v>
      </c>
      <c r="C71" s="1152" t="s">
        <v>33</v>
      </c>
      <c r="D71" s="1164"/>
      <c r="E71" s="1186" t="s">
        <v>80</v>
      </c>
      <c r="F71" s="967" t="s">
        <v>156</v>
      </c>
      <c r="G71" s="39"/>
      <c r="H71" s="39"/>
      <c r="I71" s="39"/>
      <c r="J71" s="39">
        <v>1</v>
      </c>
      <c r="K71" s="109" t="s">
        <v>152</v>
      </c>
      <c r="L71" s="11" t="s">
        <v>32</v>
      </c>
      <c r="M71" s="58" t="s">
        <v>37</v>
      </c>
      <c r="N71" s="45">
        <v>16</v>
      </c>
      <c r="O71" s="38">
        <f>SUM(N71-Q71)</f>
        <v>0</v>
      </c>
      <c r="P71" s="38"/>
      <c r="Q71" s="91">
        <v>16</v>
      </c>
      <c r="R71" s="832" t="s">
        <v>65</v>
      </c>
      <c r="S71" s="6" t="s">
        <v>15</v>
      </c>
    </row>
    <row r="72" spans="1:19" ht="12.75" customHeight="1" thickBot="1">
      <c r="A72" s="1163"/>
      <c r="B72" s="1152"/>
      <c r="C72" s="1152"/>
      <c r="D72" s="1164"/>
      <c r="E72" s="1186"/>
      <c r="F72" s="967"/>
      <c r="G72" s="967"/>
      <c r="H72" s="967"/>
      <c r="I72" s="967"/>
      <c r="J72" s="967"/>
      <c r="K72" s="967"/>
      <c r="L72" s="11"/>
      <c r="M72" s="58"/>
      <c r="N72" s="45"/>
      <c r="O72" s="38">
        <f>SUM(N72-Q72)</f>
        <v>0</v>
      </c>
      <c r="P72" s="38"/>
      <c r="Q72" s="91"/>
      <c r="R72" s="832"/>
      <c r="S72" s="6"/>
    </row>
    <row r="73" spans="1:19" s="61" customFormat="1" ht="58.5" customHeight="1" thickBot="1">
      <c r="A73" s="1163"/>
      <c r="B73" s="1152"/>
      <c r="C73" s="1152"/>
      <c r="D73" s="1164"/>
      <c r="E73" s="1186"/>
      <c r="F73" s="105" t="s">
        <v>132</v>
      </c>
      <c r="G73" s="1018" t="s">
        <v>133</v>
      </c>
      <c r="H73" s="1018" t="s">
        <v>133</v>
      </c>
      <c r="I73" s="1018" t="s">
        <v>133</v>
      </c>
      <c r="J73" s="1018" t="s">
        <v>133</v>
      </c>
      <c r="K73" s="980" t="s">
        <v>154</v>
      </c>
      <c r="L73" s="1421" t="s">
        <v>24</v>
      </c>
      <c r="M73" s="1422"/>
      <c r="N73" s="27">
        <f>SUM(N71:N72)</f>
        <v>16</v>
      </c>
      <c r="O73" s="27">
        <f>SUM(O71:O72)</f>
        <v>0</v>
      </c>
      <c r="P73" s="27">
        <f>SUM(P71:P72)</f>
        <v>0</v>
      </c>
      <c r="Q73" s="23">
        <f>SUM(Q71:Q72)</f>
        <v>16</v>
      </c>
      <c r="R73" s="87"/>
      <c r="S73" s="6"/>
    </row>
    <row r="74" spans="1:19" s="60" customFormat="1" ht="45.75" customHeight="1">
      <c r="A74" s="1124" t="s">
        <v>9</v>
      </c>
      <c r="B74" s="1152" t="s">
        <v>11</v>
      </c>
      <c r="C74" s="1152" t="s">
        <v>34</v>
      </c>
      <c r="D74" s="1153"/>
      <c r="E74" s="1165" t="s">
        <v>108</v>
      </c>
      <c r="F74" s="1020" t="s">
        <v>141</v>
      </c>
      <c r="G74" s="39">
        <v>100</v>
      </c>
      <c r="H74" s="39">
        <v>100</v>
      </c>
      <c r="I74" s="39">
        <v>100</v>
      </c>
      <c r="J74" s="39">
        <v>100</v>
      </c>
      <c r="K74" s="973" t="s">
        <v>153</v>
      </c>
      <c r="L74" s="1040" t="s">
        <v>32</v>
      </c>
      <c r="M74" s="59" t="s">
        <v>56</v>
      </c>
      <c r="N74" s="843">
        <v>10</v>
      </c>
      <c r="O74" s="671">
        <f>SUM(N74-Q74)</f>
        <v>10</v>
      </c>
      <c r="P74" s="844"/>
      <c r="Q74" s="845"/>
      <c r="R74" s="88" t="s">
        <v>87</v>
      </c>
      <c r="S74" s="983" t="s">
        <v>82</v>
      </c>
    </row>
    <row r="75" spans="1:19" s="61" customFormat="1" ht="29.25" customHeight="1" thickBot="1">
      <c r="A75" s="1124"/>
      <c r="B75" s="1152"/>
      <c r="C75" s="1152"/>
      <c r="D75" s="1153"/>
      <c r="E75" s="1165"/>
      <c r="F75" s="967"/>
      <c r="G75" s="967"/>
      <c r="H75" s="967"/>
      <c r="I75" s="967"/>
      <c r="J75" s="967"/>
      <c r="K75" s="967"/>
      <c r="L75" s="79"/>
      <c r="M75" s="59"/>
      <c r="N75" s="846"/>
      <c r="O75" s="671">
        <f>SUM(N75-Q75)</f>
        <v>0</v>
      </c>
      <c r="P75" s="847"/>
      <c r="Q75" s="848"/>
      <c r="R75" s="88"/>
      <c r="S75" s="983"/>
    </row>
    <row r="76" spans="1:19" s="61" customFormat="1" ht="39" thickBot="1">
      <c r="A76" s="1124"/>
      <c r="B76" s="1152"/>
      <c r="C76" s="1152"/>
      <c r="D76" s="1153"/>
      <c r="E76" s="1165"/>
      <c r="F76" s="977" t="s">
        <v>132</v>
      </c>
      <c r="G76" s="983" t="s">
        <v>133</v>
      </c>
      <c r="H76" s="983" t="s">
        <v>133</v>
      </c>
      <c r="I76" s="983" t="s">
        <v>133</v>
      </c>
      <c r="J76" s="983" t="s">
        <v>133</v>
      </c>
      <c r="K76" s="980" t="s">
        <v>154</v>
      </c>
      <c r="L76" s="1151" t="s">
        <v>24</v>
      </c>
      <c r="M76" s="1151"/>
      <c r="N76" s="849">
        <f t="shared" ref="N76:Q76" si="18">SUM(N74:N75)</f>
        <v>10</v>
      </c>
      <c r="O76" s="850">
        <f t="shared" si="18"/>
        <v>10</v>
      </c>
      <c r="P76" s="851">
        <f t="shared" si="18"/>
        <v>0</v>
      </c>
      <c r="Q76" s="1031">
        <f t="shared" si="18"/>
        <v>0</v>
      </c>
      <c r="R76" s="89"/>
      <c r="S76" s="12"/>
    </row>
    <row r="77" spans="1:19" s="60" customFormat="1" ht="51">
      <c r="A77" s="1124" t="s">
        <v>9</v>
      </c>
      <c r="B77" s="1152" t="s">
        <v>11</v>
      </c>
      <c r="C77" s="1152" t="s">
        <v>38</v>
      </c>
      <c r="D77" s="1153"/>
      <c r="E77" s="1198" t="s">
        <v>109</v>
      </c>
      <c r="F77" s="967" t="s">
        <v>1060</v>
      </c>
      <c r="G77" s="39">
        <v>100</v>
      </c>
      <c r="H77" s="39">
        <v>100</v>
      </c>
      <c r="I77" s="39">
        <v>100</v>
      </c>
      <c r="J77" s="39">
        <v>100</v>
      </c>
      <c r="K77" s="973" t="s">
        <v>153</v>
      </c>
      <c r="L77" s="79" t="s">
        <v>32</v>
      </c>
      <c r="M77" s="63" t="s">
        <v>56</v>
      </c>
      <c r="N77" s="852">
        <v>15</v>
      </c>
      <c r="O77" s="671">
        <f>SUM(N77-Q77)</f>
        <v>15</v>
      </c>
      <c r="P77" s="853"/>
      <c r="Q77" s="854"/>
      <c r="R77" s="88" t="s">
        <v>87</v>
      </c>
      <c r="S77" s="983" t="s">
        <v>82</v>
      </c>
    </row>
    <row r="78" spans="1:19" s="60" customFormat="1" ht="22.5" customHeight="1" thickBot="1">
      <c r="A78" s="1124"/>
      <c r="B78" s="1152"/>
      <c r="C78" s="1152"/>
      <c r="D78" s="1153"/>
      <c r="E78" s="1165"/>
      <c r="F78" s="967"/>
      <c r="G78" s="39"/>
      <c r="H78" s="39"/>
      <c r="I78" s="39"/>
      <c r="J78" s="39"/>
      <c r="K78" s="967"/>
      <c r="L78" s="79"/>
      <c r="M78" s="59"/>
      <c r="N78" s="843"/>
      <c r="O78" s="604">
        <v>0</v>
      </c>
      <c r="P78" s="844"/>
      <c r="Q78" s="845"/>
      <c r="R78" s="312"/>
      <c r="S78" s="983"/>
    </row>
    <row r="79" spans="1:19" s="61" customFormat="1" ht="54" customHeight="1" thickBot="1">
      <c r="A79" s="1124"/>
      <c r="B79" s="1152"/>
      <c r="C79" s="1152"/>
      <c r="D79" s="1153"/>
      <c r="E79" s="1199"/>
      <c r="F79" s="977" t="s">
        <v>132</v>
      </c>
      <c r="G79" s="983" t="s">
        <v>133</v>
      </c>
      <c r="H79" s="983" t="s">
        <v>133</v>
      </c>
      <c r="I79" s="983" t="s">
        <v>133</v>
      </c>
      <c r="J79" s="983" t="s">
        <v>133</v>
      </c>
      <c r="K79" s="980" t="s">
        <v>154</v>
      </c>
      <c r="L79" s="1151" t="s">
        <v>24</v>
      </c>
      <c r="M79" s="1151"/>
      <c r="N79" s="849">
        <f t="shared" ref="N79:Q79" si="19">SUM(N77:N78)</f>
        <v>15</v>
      </c>
      <c r="O79" s="849">
        <f t="shared" si="19"/>
        <v>15</v>
      </c>
      <c r="P79" s="849">
        <f t="shared" si="19"/>
        <v>0</v>
      </c>
      <c r="Q79" s="792">
        <f t="shared" si="19"/>
        <v>0</v>
      </c>
      <c r="R79" s="89"/>
      <c r="S79" s="12"/>
    </row>
    <row r="80" spans="1:19" s="60" customFormat="1" ht="51">
      <c r="A80" s="1124" t="s">
        <v>9</v>
      </c>
      <c r="B80" s="1152" t="s">
        <v>11</v>
      </c>
      <c r="C80" s="1152" t="s">
        <v>111</v>
      </c>
      <c r="D80" s="1153"/>
      <c r="E80" s="1154" t="s">
        <v>1066</v>
      </c>
      <c r="F80" s="1026" t="s">
        <v>139</v>
      </c>
      <c r="G80" s="983" t="s">
        <v>82</v>
      </c>
      <c r="H80" s="983" t="s">
        <v>82</v>
      </c>
      <c r="I80" s="983" t="s">
        <v>82</v>
      </c>
      <c r="J80" s="983" t="s">
        <v>82</v>
      </c>
      <c r="K80" s="991" t="s">
        <v>138</v>
      </c>
      <c r="L80" s="1016" t="s">
        <v>32</v>
      </c>
      <c r="M80" s="65" t="s">
        <v>37</v>
      </c>
      <c r="N80" s="597">
        <v>25</v>
      </c>
      <c r="O80" s="853">
        <f>SUM(N80-Q80)</f>
        <v>25</v>
      </c>
      <c r="P80" s="855"/>
      <c r="Q80" s="854"/>
      <c r="R80" s="88" t="s">
        <v>87</v>
      </c>
      <c r="S80" s="51">
        <v>100</v>
      </c>
    </row>
    <row r="81" spans="1:19" s="60" customFormat="1" ht="51">
      <c r="A81" s="1124"/>
      <c r="B81" s="1152"/>
      <c r="C81" s="1152"/>
      <c r="D81" s="1153"/>
      <c r="E81" s="1154"/>
      <c r="F81" s="1020" t="s">
        <v>139</v>
      </c>
      <c r="G81" s="980"/>
      <c r="H81" s="983" t="s">
        <v>15</v>
      </c>
      <c r="I81" s="983"/>
      <c r="J81" s="983"/>
      <c r="K81" s="991" t="s">
        <v>138</v>
      </c>
      <c r="L81" s="1016" t="s">
        <v>32</v>
      </c>
      <c r="M81" s="65" t="s">
        <v>37</v>
      </c>
      <c r="N81" s="843">
        <v>9.8000000000000007</v>
      </c>
      <c r="O81" s="604">
        <f>SUM(N81-Q81)</f>
        <v>0</v>
      </c>
      <c r="P81" s="844"/>
      <c r="Q81" s="672">
        <v>9.8000000000000007</v>
      </c>
      <c r="R81" s="88" t="s">
        <v>103</v>
      </c>
      <c r="S81" s="51">
        <v>1</v>
      </c>
    </row>
    <row r="82" spans="1:19" s="60" customFormat="1" ht="51.75" thickBot="1">
      <c r="A82" s="1124"/>
      <c r="B82" s="1152"/>
      <c r="C82" s="1152"/>
      <c r="D82" s="1153"/>
      <c r="E82" s="1154"/>
      <c r="F82" s="1026" t="s">
        <v>139</v>
      </c>
      <c r="G82" s="980"/>
      <c r="H82" s="983"/>
      <c r="I82" s="983"/>
      <c r="J82" s="983" t="s">
        <v>15</v>
      </c>
      <c r="K82" s="991" t="s">
        <v>140</v>
      </c>
      <c r="L82" s="1016" t="s">
        <v>32</v>
      </c>
      <c r="M82" s="65" t="s">
        <v>37</v>
      </c>
      <c r="N82" s="843">
        <v>7</v>
      </c>
      <c r="O82" s="604">
        <f>SUM(N82-Q82)</f>
        <v>0</v>
      </c>
      <c r="P82" s="844"/>
      <c r="Q82" s="672">
        <v>7</v>
      </c>
      <c r="R82" s="88" t="s">
        <v>104</v>
      </c>
      <c r="S82" s="51">
        <v>1</v>
      </c>
    </row>
    <row r="83" spans="1:19" s="61" customFormat="1" ht="39" thickBot="1">
      <c r="A83" s="1124"/>
      <c r="B83" s="1152"/>
      <c r="C83" s="1152"/>
      <c r="D83" s="1153"/>
      <c r="E83" s="1155"/>
      <c r="F83" s="977" t="s">
        <v>132</v>
      </c>
      <c r="G83" s="983" t="s">
        <v>133</v>
      </c>
      <c r="H83" s="983" t="s">
        <v>133</v>
      </c>
      <c r="I83" s="983" t="s">
        <v>133</v>
      </c>
      <c r="J83" s="983" t="s">
        <v>133</v>
      </c>
      <c r="K83" s="980" t="s">
        <v>154</v>
      </c>
      <c r="L83" s="1156" t="s">
        <v>24</v>
      </c>
      <c r="M83" s="1157"/>
      <c r="N83" s="792">
        <f>SUM(N80:N82)</f>
        <v>41.8</v>
      </c>
      <c r="O83" s="856">
        <f>SUM(O80:O82)</f>
        <v>25</v>
      </c>
      <c r="P83" s="856">
        <f>SUM(P80:P82)</f>
        <v>0</v>
      </c>
      <c r="Q83" s="856">
        <f>SUM(Q80:Q82)</f>
        <v>16.8</v>
      </c>
      <c r="R83" s="89"/>
      <c r="S83" s="12"/>
    </row>
    <row r="84" spans="1:19" s="61" customFormat="1" ht="63.75">
      <c r="A84" s="1124" t="s">
        <v>9</v>
      </c>
      <c r="B84" s="1152" t="s">
        <v>11</v>
      </c>
      <c r="C84" s="1152" t="s">
        <v>70</v>
      </c>
      <c r="D84" s="1153"/>
      <c r="E84" s="1198" t="s">
        <v>110</v>
      </c>
      <c r="F84" s="967" t="s">
        <v>142</v>
      </c>
      <c r="G84" s="967"/>
      <c r="H84" s="967"/>
      <c r="I84" s="967">
        <v>1</v>
      </c>
      <c r="J84" s="967"/>
      <c r="K84" s="109" t="s">
        <v>152</v>
      </c>
      <c r="L84" s="79" t="s">
        <v>32</v>
      </c>
      <c r="M84" s="59" t="s">
        <v>56</v>
      </c>
      <c r="N84" s="1033">
        <v>5</v>
      </c>
      <c r="O84" s="604">
        <f>SUM(N84-Q84)</f>
        <v>0</v>
      </c>
      <c r="P84" s="605"/>
      <c r="Q84" s="857">
        <v>5</v>
      </c>
      <c r="R84" s="88" t="s">
        <v>100</v>
      </c>
      <c r="S84" s="983" t="s">
        <v>15</v>
      </c>
    </row>
    <row r="85" spans="1:19" s="61" customFormat="1" ht="64.5" thickBot="1">
      <c r="A85" s="1124"/>
      <c r="B85" s="1152"/>
      <c r="C85" s="1152"/>
      <c r="D85" s="1153"/>
      <c r="E85" s="1165"/>
      <c r="F85" s="967" t="s">
        <v>142</v>
      </c>
      <c r="G85" s="967"/>
      <c r="H85" s="967"/>
      <c r="I85" s="967"/>
      <c r="J85" s="39">
        <v>1</v>
      </c>
      <c r="K85" s="109" t="s">
        <v>152</v>
      </c>
      <c r="L85" s="1048" t="s">
        <v>32</v>
      </c>
      <c r="M85" s="13" t="s">
        <v>56</v>
      </c>
      <c r="N85" s="1033">
        <v>20</v>
      </c>
      <c r="O85" s="604">
        <f t="shared" ref="O85" si="20">SUM(N85-Q85)</f>
        <v>0</v>
      </c>
      <c r="P85" s="605"/>
      <c r="Q85" s="1035">
        <v>20</v>
      </c>
      <c r="R85" s="88" t="s">
        <v>88</v>
      </c>
      <c r="S85" s="983" t="s">
        <v>15</v>
      </c>
    </row>
    <row r="86" spans="1:19" s="61" customFormat="1" ht="39" thickBot="1">
      <c r="A86" s="1124"/>
      <c r="B86" s="1152"/>
      <c r="C86" s="1152"/>
      <c r="D86" s="1153"/>
      <c r="E86" s="1278"/>
      <c r="F86" s="105" t="s">
        <v>132</v>
      </c>
      <c r="G86" s="1018" t="s">
        <v>133</v>
      </c>
      <c r="H86" s="1018" t="s">
        <v>133</v>
      </c>
      <c r="I86" s="1018" t="s">
        <v>133</v>
      </c>
      <c r="J86" s="1018" t="s">
        <v>133</v>
      </c>
      <c r="K86" s="980" t="s">
        <v>154</v>
      </c>
      <c r="L86" s="1530" t="s">
        <v>24</v>
      </c>
      <c r="M86" s="1151"/>
      <c r="N86" s="849">
        <f>SUM(N84:N85)</f>
        <v>25</v>
      </c>
      <c r="O86" s="850">
        <f>SUM(O84:O85)</f>
        <v>0</v>
      </c>
      <c r="P86" s="851">
        <f>SUM(P84:P85)</f>
        <v>0</v>
      </c>
      <c r="Q86" s="1031">
        <f>SUM(Q84:Q85)</f>
        <v>25</v>
      </c>
      <c r="R86" s="88"/>
      <c r="S86" s="12"/>
    </row>
    <row r="87" spans="1:19" s="61" customFormat="1" ht="13.5" thickBot="1">
      <c r="A87" s="965" t="s">
        <v>9</v>
      </c>
      <c r="B87" s="966" t="s">
        <v>11</v>
      </c>
      <c r="C87" s="9"/>
      <c r="D87" s="17"/>
      <c r="E87" s="1531" t="s">
        <v>23</v>
      </c>
      <c r="F87" s="1531"/>
      <c r="G87" s="1531"/>
      <c r="H87" s="1531"/>
      <c r="I87" s="1531"/>
      <c r="J87" s="1531"/>
      <c r="K87" s="1531"/>
      <c r="L87" s="1531"/>
      <c r="M87" s="1531"/>
      <c r="N87" s="104">
        <f>SUM(N70+N73+N76+N79+N83+N86)</f>
        <v>127</v>
      </c>
      <c r="O87" s="104">
        <f t="shared" ref="O87:Q87" si="21">SUM(O70+O73+O76+O79+O83+O86)</f>
        <v>69.2</v>
      </c>
      <c r="P87" s="104">
        <f t="shared" si="21"/>
        <v>0</v>
      </c>
      <c r="Q87" s="104">
        <f t="shared" si="21"/>
        <v>57.8</v>
      </c>
      <c r="R87" s="87"/>
      <c r="S87" s="6"/>
    </row>
    <row r="88" spans="1:19" s="60" customFormat="1" ht="13.5" thickBot="1">
      <c r="A88" s="833" t="s">
        <v>9</v>
      </c>
      <c r="B88" s="1532" t="s">
        <v>25</v>
      </c>
      <c r="C88" s="1220"/>
      <c r="D88" s="1220"/>
      <c r="E88" s="1220"/>
      <c r="F88" s="1220"/>
      <c r="G88" s="1220"/>
      <c r="H88" s="1220"/>
      <c r="I88" s="1220"/>
      <c r="J88" s="1220"/>
      <c r="K88" s="1220"/>
      <c r="L88" s="1220"/>
      <c r="M88" s="1220"/>
      <c r="N88" s="104">
        <f>SUM(N35+N66+N87)</f>
        <v>1516.8999999999999</v>
      </c>
      <c r="O88" s="104">
        <f>SUM(O35+O66+O87)</f>
        <v>1109.4000000000001</v>
      </c>
      <c r="P88" s="104">
        <f>SUM(P35+P66+P87)</f>
        <v>3.6</v>
      </c>
      <c r="Q88" s="104">
        <f>SUM(Q35+Q66+Q87)</f>
        <v>407.5</v>
      </c>
      <c r="R88" s="87"/>
      <c r="S88" s="6"/>
    </row>
    <row r="89" spans="1:19" s="60" customFormat="1" ht="13.5" thickBot="1">
      <c r="A89" s="1427" t="s">
        <v>26</v>
      </c>
      <c r="B89" s="1428"/>
      <c r="C89" s="1428"/>
      <c r="D89" s="1428"/>
      <c r="E89" s="1428"/>
      <c r="F89" s="1428"/>
      <c r="G89" s="1428"/>
      <c r="H89" s="1428"/>
      <c r="I89" s="1428"/>
      <c r="J89" s="1428"/>
      <c r="K89" s="1428"/>
      <c r="L89" s="1428"/>
      <c r="M89" s="1428"/>
      <c r="N89" s="22">
        <f t="shared" ref="N89:Q89" si="22">SUM(N88:N88)</f>
        <v>1516.8999999999999</v>
      </c>
      <c r="O89" s="22">
        <f t="shared" si="22"/>
        <v>1109.4000000000001</v>
      </c>
      <c r="P89" s="22">
        <f t="shared" si="22"/>
        <v>3.6</v>
      </c>
      <c r="Q89" s="23">
        <f t="shared" si="22"/>
        <v>407.5</v>
      </c>
      <c r="R89" s="87"/>
      <c r="S89" s="6"/>
    </row>
    <row r="90" spans="1:19" s="60" customFormat="1" ht="13.5" thickBot="1">
      <c r="A90" s="811"/>
      <c r="B90" s="811"/>
      <c r="C90" s="811"/>
      <c r="D90" s="811"/>
      <c r="E90" s="811"/>
      <c r="F90" s="811"/>
      <c r="G90" s="811"/>
      <c r="H90" s="811"/>
      <c r="I90" s="811"/>
      <c r="J90" s="811"/>
      <c r="K90" s="811"/>
      <c r="L90" s="811"/>
      <c r="M90" s="811"/>
      <c r="N90" s="834"/>
      <c r="O90" s="834"/>
      <c r="P90" s="834"/>
      <c r="Q90" s="834"/>
      <c r="R90" s="835"/>
      <c r="S90" s="110"/>
    </row>
    <row r="91" spans="1:19" ht="12.75" customHeight="1" thickBot="1">
      <c r="A91" s="1188" t="s">
        <v>68</v>
      </c>
      <c r="B91" s="1189"/>
      <c r="C91" s="1189"/>
      <c r="D91" s="1189"/>
      <c r="E91" s="1189"/>
      <c r="F91" s="1189"/>
      <c r="G91" s="1189"/>
      <c r="H91" s="1189"/>
      <c r="I91" s="1189"/>
      <c r="J91" s="1189"/>
      <c r="K91" s="1189"/>
      <c r="L91" s="1189"/>
      <c r="M91" s="1190"/>
      <c r="N91" s="1230" t="s">
        <v>86</v>
      </c>
      <c r="O91" s="1231"/>
      <c r="P91" s="1231"/>
      <c r="Q91" s="1232"/>
      <c r="S91" s="53"/>
    </row>
    <row r="92" spans="1:19" s="61" customFormat="1" ht="13.5" thickBot="1">
      <c r="A92" s="1394" t="s">
        <v>24</v>
      </c>
      <c r="B92" s="1395"/>
      <c r="C92" s="1395"/>
      <c r="D92" s="1395"/>
      <c r="E92" s="1395"/>
      <c r="F92" s="1395"/>
      <c r="G92" s="1395"/>
      <c r="H92" s="1395"/>
      <c r="I92" s="1395"/>
      <c r="J92" s="1395"/>
      <c r="K92" s="1395"/>
      <c r="L92" s="1395"/>
      <c r="M92" s="1396"/>
      <c r="N92" s="1527">
        <f>SUM(N93+N104)</f>
        <v>1516.9</v>
      </c>
      <c r="O92" s="1528"/>
      <c r="P92" s="1528"/>
      <c r="Q92" s="1529"/>
      <c r="R92" s="1068"/>
      <c r="S92" s="193"/>
    </row>
    <row r="93" spans="1:19" s="61" customFormat="1" ht="13.5" thickBot="1">
      <c r="A93" s="1250" t="s">
        <v>28</v>
      </c>
      <c r="B93" s="1251"/>
      <c r="C93" s="1251"/>
      <c r="D93" s="1251"/>
      <c r="E93" s="1251"/>
      <c r="F93" s="1251"/>
      <c r="G93" s="1251"/>
      <c r="H93" s="1251"/>
      <c r="I93" s="1251"/>
      <c r="J93" s="1251"/>
      <c r="K93" s="1251"/>
      <c r="L93" s="1251"/>
      <c r="M93" s="1362"/>
      <c r="N93" s="1363">
        <f>SUM(N94:Q103)</f>
        <v>1348.3000000000002</v>
      </c>
      <c r="O93" s="1364"/>
      <c r="P93" s="1364"/>
      <c r="Q93" s="1365"/>
      <c r="R93" s="1068"/>
      <c r="S93" s="193"/>
    </row>
    <row r="94" spans="1:19" s="61" customFormat="1">
      <c r="A94" s="1207" t="s">
        <v>47</v>
      </c>
      <c r="B94" s="1208"/>
      <c r="C94" s="1208"/>
      <c r="D94" s="1208"/>
      <c r="E94" s="1208"/>
      <c r="F94" s="1208"/>
      <c r="G94" s="1208"/>
      <c r="H94" s="1208"/>
      <c r="I94" s="1208"/>
      <c r="J94" s="1208"/>
      <c r="K94" s="1208"/>
      <c r="L94" s="1208"/>
      <c r="M94" s="1209"/>
      <c r="N94" s="1179">
        <f>SUMIF(L13:L91,"SB",N13:N91)</f>
        <v>1212.7</v>
      </c>
      <c r="O94" s="1180"/>
      <c r="P94" s="1180"/>
      <c r="Q94" s="1181"/>
      <c r="R94" s="1069"/>
      <c r="S94" s="1070"/>
    </row>
    <row r="95" spans="1:19" s="61" customFormat="1">
      <c r="A95" s="1182" t="s">
        <v>48</v>
      </c>
      <c r="B95" s="1183"/>
      <c r="C95" s="1183"/>
      <c r="D95" s="1183"/>
      <c r="E95" s="1183"/>
      <c r="F95" s="1183"/>
      <c r="G95" s="1183"/>
      <c r="H95" s="1183"/>
      <c r="I95" s="1183"/>
      <c r="J95" s="1183"/>
      <c r="K95" s="1183"/>
      <c r="L95" s="1183"/>
      <c r="M95" s="1184"/>
      <c r="N95" s="1179">
        <f>SUMIF(L13:L92,"VD",N13:N92)</f>
        <v>90.2</v>
      </c>
      <c r="O95" s="1180"/>
      <c r="P95" s="1180"/>
      <c r="Q95" s="1181"/>
      <c r="R95" s="1069"/>
      <c r="S95" s="1070"/>
    </row>
    <row r="96" spans="1:19" s="61" customFormat="1">
      <c r="A96" s="1367" t="s">
        <v>61</v>
      </c>
      <c r="B96" s="1368"/>
      <c r="C96" s="1368"/>
      <c r="D96" s="1368"/>
      <c r="E96" s="1368"/>
      <c r="F96" s="1368"/>
      <c r="G96" s="1368"/>
      <c r="H96" s="1368"/>
      <c r="I96" s="1368"/>
      <c r="J96" s="1368"/>
      <c r="K96" s="1368"/>
      <c r="L96" s="1368"/>
      <c r="M96" s="1369"/>
      <c r="N96" s="1179">
        <f>SUMIF(L13:L91,"ML",N13:N91)</f>
        <v>0</v>
      </c>
      <c r="O96" s="1180"/>
      <c r="P96" s="1180"/>
      <c r="Q96" s="1181"/>
      <c r="R96" s="1069"/>
      <c r="S96" s="1070"/>
    </row>
    <row r="97" spans="1:19" s="61" customFormat="1">
      <c r="A97" s="1182" t="s">
        <v>49</v>
      </c>
      <c r="B97" s="1183"/>
      <c r="C97" s="1183"/>
      <c r="D97" s="1183"/>
      <c r="E97" s="1183"/>
      <c r="F97" s="1183"/>
      <c r="G97" s="1183"/>
      <c r="H97" s="1183"/>
      <c r="I97" s="1183"/>
      <c r="J97" s="1183"/>
      <c r="K97" s="1183"/>
      <c r="L97" s="1183"/>
      <c r="M97" s="1184"/>
      <c r="N97" s="1179">
        <f>SUMIF(L13:L91,"SP",N13:N91)</f>
        <v>0</v>
      </c>
      <c r="O97" s="1180"/>
      <c r="P97" s="1180"/>
      <c r="Q97" s="1181"/>
      <c r="R97" s="1069"/>
      <c r="S97" s="1070"/>
    </row>
    <row r="98" spans="1:19" s="61" customFormat="1">
      <c r="A98" s="1191" t="s">
        <v>77</v>
      </c>
      <c r="B98" s="1192"/>
      <c r="C98" s="1192"/>
      <c r="D98" s="1192"/>
      <c r="E98" s="1192"/>
      <c r="F98" s="1192"/>
      <c r="G98" s="1192"/>
      <c r="H98" s="1192"/>
      <c r="I98" s="1192"/>
      <c r="J98" s="1192"/>
      <c r="K98" s="1192"/>
      <c r="L98" s="1192"/>
      <c r="M98" s="1193"/>
      <c r="N98" s="1179">
        <f>SUMIF(L13:L91,"ESB",N13:N91)</f>
        <v>0</v>
      </c>
      <c r="O98" s="1180"/>
      <c r="P98" s="1180"/>
      <c r="Q98" s="1181"/>
      <c r="R98" s="1069"/>
      <c r="S98" s="1070"/>
    </row>
    <row r="99" spans="1:19" s="61" customFormat="1">
      <c r="A99" s="1182" t="s">
        <v>50</v>
      </c>
      <c r="B99" s="1183"/>
      <c r="C99" s="1183"/>
      <c r="D99" s="1183"/>
      <c r="E99" s="1183"/>
      <c r="F99" s="1183"/>
      <c r="G99" s="1183"/>
      <c r="H99" s="1183"/>
      <c r="I99" s="1183"/>
      <c r="J99" s="1183"/>
      <c r="K99" s="1183"/>
      <c r="L99" s="1183"/>
      <c r="M99" s="1184"/>
      <c r="N99" s="1179">
        <f>SUMIF(L12:L89,"VIP",N12:N89)</f>
        <v>0</v>
      </c>
      <c r="O99" s="1180"/>
      <c r="P99" s="1180"/>
      <c r="Q99" s="1181"/>
      <c r="R99" s="1069"/>
      <c r="S99" s="1070"/>
    </row>
    <row r="100" spans="1:19" s="61" customFormat="1">
      <c r="A100" s="1182" t="s">
        <v>51</v>
      </c>
      <c r="B100" s="1183"/>
      <c r="C100" s="1183"/>
      <c r="D100" s="1183"/>
      <c r="E100" s="1183"/>
      <c r="F100" s="1183"/>
      <c r="G100" s="1183"/>
      <c r="H100" s="1183"/>
      <c r="I100" s="1183"/>
      <c r="J100" s="1183"/>
      <c r="K100" s="1183"/>
      <c r="L100" s="1183"/>
      <c r="M100" s="1184"/>
      <c r="N100" s="1179">
        <f>SUMIF(L13:L91,"SL",N13:N91)</f>
        <v>0</v>
      </c>
      <c r="O100" s="1180"/>
      <c r="P100" s="1180"/>
      <c r="Q100" s="1181"/>
      <c r="R100" s="1069"/>
      <c r="S100" s="1070"/>
    </row>
    <row r="101" spans="1:19" s="61" customFormat="1">
      <c r="A101" s="1185" t="s">
        <v>60</v>
      </c>
      <c r="B101" s="1186"/>
      <c r="C101" s="1186"/>
      <c r="D101" s="1186"/>
      <c r="E101" s="1186"/>
      <c r="F101" s="1186"/>
      <c r="G101" s="1186"/>
      <c r="H101" s="1186"/>
      <c r="I101" s="1186"/>
      <c r="J101" s="1186"/>
      <c r="K101" s="1186"/>
      <c r="L101" s="1186"/>
      <c r="M101" s="1187"/>
      <c r="N101" s="1179">
        <f>SUMIF(L8:L87,"DK",N8:N87)</f>
        <v>0</v>
      </c>
      <c r="O101" s="1180"/>
      <c r="P101" s="1180"/>
      <c r="Q101" s="1181"/>
      <c r="R101" s="1069"/>
      <c r="S101" s="1070"/>
    </row>
    <row r="102" spans="1:19" s="61" customFormat="1">
      <c r="A102" s="1182" t="s">
        <v>52</v>
      </c>
      <c r="B102" s="1183"/>
      <c r="C102" s="1183"/>
      <c r="D102" s="1183"/>
      <c r="E102" s="1183"/>
      <c r="F102" s="1183"/>
      <c r="G102" s="1183"/>
      <c r="H102" s="1183"/>
      <c r="I102" s="1183"/>
      <c r="J102" s="1183"/>
      <c r="K102" s="1183"/>
      <c r="L102" s="1183"/>
      <c r="M102" s="1184"/>
      <c r="N102" s="1179">
        <f>SUMIF(L8:L87,"VB",N8:N87)</f>
        <v>45.4</v>
      </c>
      <c r="O102" s="1180"/>
      <c r="P102" s="1180"/>
      <c r="Q102" s="1181"/>
      <c r="R102" s="1069"/>
      <c r="S102" s="1070"/>
    </row>
    <row r="103" spans="1:19" s="61" customFormat="1" ht="13.5" thickBot="1">
      <c r="A103" s="1182" t="s">
        <v>76</v>
      </c>
      <c r="B103" s="1183"/>
      <c r="C103" s="1183"/>
      <c r="D103" s="1183"/>
      <c r="E103" s="1183"/>
      <c r="F103" s="1183"/>
      <c r="G103" s="1183"/>
      <c r="H103" s="1183"/>
      <c r="I103" s="1183"/>
      <c r="J103" s="1183"/>
      <c r="K103" s="1183"/>
      <c r="L103" s="1183"/>
      <c r="M103" s="1184"/>
      <c r="N103" s="1179">
        <f>SUMIF(L7:L87,"KLB",N7:N87)</f>
        <v>0</v>
      </c>
      <c r="O103" s="1180"/>
      <c r="P103" s="1180"/>
      <c r="Q103" s="1181"/>
      <c r="R103" s="1069"/>
      <c r="S103" s="1070"/>
    </row>
    <row r="104" spans="1:19" s="61" customFormat="1" ht="13.5" thickBot="1">
      <c r="A104" s="1250" t="s">
        <v>29</v>
      </c>
      <c r="B104" s="1251"/>
      <c r="C104" s="1251"/>
      <c r="D104" s="1251"/>
      <c r="E104" s="1251"/>
      <c r="F104" s="1251"/>
      <c r="G104" s="1251"/>
      <c r="H104" s="1251"/>
      <c r="I104" s="1251"/>
      <c r="J104" s="1251"/>
      <c r="K104" s="1251"/>
      <c r="L104" s="1251"/>
      <c r="M104" s="1252"/>
      <c r="N104" s="1363">
        <f>SUM(N105:Q108)</f>
        <v>168.6</v>
      </c>
      <c r="O104" s="1364"/>
      <c r="P104" s="1364"/>
      <c r="Q104" s="1365"/>
      <c r="R104" s="1068"/>
      <c r="S104" s="193"/>
    </row>
    <row r="105" spans="1:19" s="61" customFormat="1">
      <c r="A105" s="1182" t="s">
        <v>53</v>
      </c>
      <c r="B105" s="1183"/>
      <c r="C105" s="1183"/>
      <c r="D105" s="1183"/>
      <c r="E105" s="1183"/>
      <c r="F105" s="1183"/>
      <c r="G105" s="1183"/>
      <c r="H105" s="1183"/>
      <c r="I105" s="1183"/>
      <c r="J105" s="1183"/>
      <c r="K105" s="1183"/>
      <c r="L105" s="1183"/>
      <c r="M105" s="1184"/>
      <c r="N105" s="1179">
        <f>SUMIF(L9:L87,"KL",N9:N87)</f>
        <v>0</v>
      </c>
      <c r="O105" s="1180"/>
      <c r="P105" s="1180"/>
      <c r="Q105" s="1181"/>
      <c r="R105" s="1069"/>
      <c r="S105" s="1070"/>
    </row>
    <row r="106" spans="1:19" s="61" customFormat="1">
      <c r="A106" s="1182" t="s">
        <v>54</v>
      </c>
      <c r="B106" s="1183"/>
      <c r="C106" s="1183"/>
      <c r="D106" s="1183"/>
      <c r="E106" s="1183"/>
      <c r="F106" s="1183"/>
      <c r="G106" s="1183"/>
      <c r="H106" s="1183"/>
      <c r="I106" s="1183"/>
      <c r="J106" s="1183"/>
      <c r="K106" s="1183"/>
      <c r="L106" s="1183"/>
      <c r="M106" s="1184"/>
      <c r="N106" s="1179">
        <f>SUMIF(L13:L91,"ES",N13:N91)</f>
        <v>0</v>
      </c>
      <c r="O106" s="1180"/>
      <c r="P106" s="1180"/>
      <c r="Q106" s="1181"/>
      <c r="R106" s="1069"/>
      <c r="S106" s="1070"/>
    </row>
    <row r="107" spans="1:19" s="61" customFormat="1">
      <c r="A107" s="1253" t="s">
        <v>62</v>
      </c>
      <c r="B107" s="1254"/>
      <c r="C107" s="1254"/>
      <c r="D107" s="1254"/>
      <c r="E107" s="1254"/>
      <c r="F107" s="1254"/>
      <c r="G107" s="1254"/>
      <c r="H107" s="1254"/>
      <c r="I107" s="1254"/>
      <c r="J107" s="1254"/>
      <c r="K107" s="1254"/>
      <c r="L107" s="1254"/>
      <c r="M107" s="1255"/>
      <c r="N107" s="1179">
        <f>SUMIF(L13:L91,"VBF",N13:N91)</f>
        <v>168.6</v>
      </c>
      <c r="O107" s="1180"/>
      <c r="P107" s="1180"/>
      <c r="Q107" s="1181"/>
      <c r="R107" s="1069"/>
      <c r="S107" s="1070"/>
    </row>
    <row r="108" spans="1:19" s="61" customFormat="1" ht="13.5" thickBot="1">
      <c r="A108" s="1256" t="s">
        <v>55</v>
      </c>
      <c r="B108" s="1257"/>
      <c r="C108" s="1257"/>
      <c r="D108" s="1257"/>
      <c r="E108" s="1257"/>
      <c r="F108" s="1257"/>
      <c r="G108" s="1257"/>
      <c r="H108" s="1257"/>
      <c r="I108" s="1257"/>
      <c r="J108" s="1257"/>
      <c r="K108" s="1257"/>
      <c r="L108" s="1257"/>
      <c r="M108" s="1258"/>
      <c r="N108" s="1429">
        <f>SUMIF(L13:L91,"Kt.",N13:N91)</f>
        <v>0</v>
      </c>
      <c r="O108" s="1430"/>
      <c r="P108" s="1430"/>
      <c r="Q108" s="1431"/>
      <c r="R108" s="1069"/>
      <c r="S108" s="1070"/>
    </row>
    <row r="109" spans="1:19">
      <c r="R109" s="52" t="s">
        <v>45</v>
      </c>
    </row>
    <row r="110" spans="1:19">
      <c r="A110" s="111"/>
      <c r="B110" s="1128" t="s">
        <v>164</v>
      </c>
      <c r="C110" s="1128"/>
      <c r="D110" s="1128"/>
      <c r="E110" s="1128"/>
      <c r="F110" s="1128"/>
      <c r="G110" s="1128"/>
      <c r="H110" s="1128"/>
      <c r="I110" s="1128"/>
      <c r="J110" s="1128"/>
      <c r="K110" s="1128"/>
      <c r="L110" s="1128"/>
      <c r="M110" s="1128"/>
      <c r="N110" s="1128"/>
      <c r="O110" s="1533"/>
      <c r="P110" s="1128"/>
      <c r="Q110" s="1128"/>
      <c r="R110" s="112" t="s">
        <v>165</v>
      </c>
      <c r="S110" s="113" t="s">
        <v>11</v>
      </c>
    </row>
    <row r="111" spans="1:19">
      <c r="A111" s="1128" t="s">
        <v>43</v>
      </c>
      <c r="B111" s="1128"/>
      <c r="C111" s="1128"/>
      <c r="D111" s="1128"/>
      <c r="E111" s="1128"/>
      <c r="F111" s="1128"/>
      <c r="G111" s="1128"/>
      <c r="H111" s="1128"/>
      <c r="I111" s="1128"/>
      <c r="J111" s="1128"/>
      <c r="K111" s="1128"/>
      <c r="L111" s="1128"/>
      <c r="M111" s="1128"/>
      <c r="N111" s="1128"/>
      <c r="O111" s="1128"/>
      <c r="P111" s="1128"/>
      <c r="Q111" s="1128"/>
      <c r="R111" s="114"/>
      <c r="S111" s="114"/>
    </row>
    <row r="112" spans="1:19" ht="6.75" customHeight="1">
      <c r="A112" s="114"/>
      <c r="B112" s="114"/>
      <c r="C112" s="114"/>
      <c r="D112" s="286"/>
      <c r="E112" s="114"/>
      <c r="F112" s="114"/>
      <c r="G112" s="114"/>
      <c r="H112" s="114"/>
      <c r="I112" s="114"/>
      <c r="J112" s="114"/>
      <c r="K112" s="114"/>
      <c r="L112" s="114"/>
      <c r="M112" s="114"/>
      <c r="N112" s="115"/>
      <c r="O112" s="116"/>
      <c r="P112" s="116"/>
      <c r="Q112" s="116"/>
      <c r="R112" s="110"/>
      <c r="S112" s="52"/>
    </row>
    <row r="113" spans="1:19" ht="12" customHeight="1" thickBot="1">
      <c r="A113" s="114"/>
      <c r="B113" s="114"/>
      <c r="C113" s="114"/>
      <c r="D113" s="286"/>
      <c r="E113" s="117"/>
      <c r="F113" s="117"/>
      <c r="G113" s="117"/>
      <c r="H113" s="117"/>
      <c r="I113" s="117"/>
      <c r="J113" s="117"/>
      <c r="K113" s="117"/>
      <c r="L113" s="117"/>
      <c r="M113" s="117"/>
      <c r="N113" s="115"/>
      <c r="O113" s="116"/>
      <c r="P113" s="116"/>
      <c r="Q113" s="118"/>
      <c r="R113" s="1534" t="s">
        <v>46</v>
      </c>
      <c r="S113" s="1534"/>
    </row>
    <row r="114" spans="1:19" s="1056" customFormat="1" ht="12.75" customHeight="1">
      <c r="A114" s="1129" t="s">
        <v>0</v>
      </c>
      <c r="B114" s="1351" t="s">
        <v>1</v>
      </c>
      <c r="C114" s="1355" t="s">
        <v>2</v>
      </c>
      <c r="D114" s="1455" t="s">
        <v>69</v>
      </c>
      <c r="E114" s="1459" t="s">
        <v>3</v>
      </c>
      <c r="F114" s="1166" t="s">
        <v>120</v>
      </c>
      <c r="G114" s="1169" t="s">
        <v>121</v>
      </c>
      <c r="H114" s="1169"/>
      <c r="I114" s="1169"/>
      <c r="J114" s="1169"/>
      <c r="K114" s="1166" t="s">
        <v>122</v>
      </c>
      <c r="L114" s="1471" t="s">
        <v>8</v>
      </c>
      <c r="M114" s="1475" t="s">
        <v>4</v>
      </c>
      <c r="N114" s="1141" t="s">
        <v>130</v>
      </c>
      <c r="O114" s="1142"/>
      <c r="P114" s="1142"/>
      <c r="Q114" s="1143"/>
      <c r="R114" s="1144" t="s">
        <v>78</v>
      </c>
      <c r="S114" s="1145"/>
    </row>
    <row r="115" spans="1:19" s="1056" customFormat="1" ht="27" customHeight="1" thickBot="1">
      <c r="A115" s="1130"/>
      <c r="B115" s="1352"/>
      <c r="C115" s="1356"/>
      <c r="D115" s="1456"/>
      <c r="E115" s="1460"/>
      <c r="F115" s="1167"/>
      <c r="G115" s="1170"/>
      <c r="H115" s="1170"/>
      <c r="I115" s="1170"/>
      <c r="J115" s="1170"/>
      <c r="K115" s="1167"/>
      <c r="L115" s="1472"/>
      <c r="M115" s="1476"/>
      <c r="N115" s="1148" t="s">
        <v>27</v>
      </c>
      <c r="O115" s="1172" t="s">
        <v>6</v>
      </c>
      <c r="P115" s="1524"/>
      <c r="Q115" s="1524"/>
      <c r="R115" s="1146"/>
      <c r="S115" s="1147"/>
    </row>
    <row r="116" spans="1:19" s="1056" customFormat="1">
      <c r="A116" s="1130"/>
      <c r="B116" s="1353"/>
      <c r="C116" s="1357"/>
      <c r="D116" s="1457"/>
      <c r="E116" s="1460"/>
      <c r="F116" s="1167"/>
      <c r="G116" s="1170" t="s">
        <v>123</v>
      </c>
      <c r="H116" s="1170" t="s">
        <v>124</v>
      </c>
      <c r="I116" s="1170" t="s">
        <v>125</v>
      </c>
      <c r="J116" s="1170" t="s">
        <v>126</v>
      </c>
      <c r="K116" s="1167"/>
      <c r="L116" s="1473"/>
      <c r="M116" s="1476"/>
      <c r="N116" s="1149"/>
      <c r="O116" s="1172" t="s">
        <v>5</v>
      </c>
      <c r="P116" s="1173"/>
      <c r="Q116" s="1174" t="s">
        <v>7</v>
      </c>
      <c r="R116" s="1137" t="s">
        <v>31</v>
      </c>
      <c r="S116" s="1139" t="s">
        <v>131</v>
      </c>
    </row>
    <row r="117" spans="1:19" s="1056" customFormat="1" ht="64.5" customHeight="1" thickBot="1">
      <c r="A117" s="1131"/>
      <c r="B117" s="1354"/>
      <c r="C117" s="1358"/>
      <c r="D117" s="1458"/>
      <c r="E117" s="1461"/>
      <c r="F117" s="1168"/>
      <c r="G117" s="1171"/>
      <c r="H117" s="1171"/>
      <c r="I117" s="1171"/>
      <c r="J117" s="1171"/>
      <c r="K117" s="1168"/>
      <c r="L117" s="1474"/>
      <c r="M117" s="1477"/>
      <c r="N117" s="1150"/>
      <c r="O117" s="1057" t="s">
        <v>5</v>
      </c>
      <c r="P117" s="1057" t="s">
        <v>22</v>
      </c>
      <c r="Q117" s="1175"/>
      <c r="R117" s="1138"/>
      <c r="S117" s="1140"/>
    </row>
    <row r="118" spans="1:19" s="812" customFormat="1" ht="13.5" thickBot="1">
      <c r="A118" s="1058" t="s">
        <v>15</v>
      </c>
      <c r="B118" s="1059" t="s">
        <v>16</v>
      </c>
      <c r="C118" s="1058" t="s">
        <v>17</v>
      </c>
      <c r="D118" s="1058" t="s">
        <v>18</v>
      </c>
      <c r="E118" s="1060" t="s">
        <v>30</v>
      </c>
      <c r="F118" s="74" t="s">
        <v>19</v>
      </c>
      <c r="G118" s="74" t="s">
        <v>20</v>
      </c>
      <c r="H118" s="74" t="s">
        <v>21</v>
      </c>
      <c r="I118" s="74" t="s">
        <v>127</v>
      </c>
      <c r="J118" s="74" t="s">
        <v>13</v>
      </c>
      <c r="K118" s="74" t="s">
        <v>14</v>
      </c>
      <c r="L118" s="1061" t="s">
        <v>128</v>
      </c>
      <c r="M118" s="1060" t="s">
        <v>129</v>
      </c>
      <c r="N118" s="1062">
        <v>14</v>
      </c>
      <c r="O118" s="1063">
        <v>15</v>
      </c>
      <c r="P118" s="1062">
        <v>16</v>
      </c>
      <c r="Q118" s="1062">
        <v>17</v>
      </c>
      <c r="R118" s="812" t="s">
        <v>113</v>
      </c>
      <c r="S118" s="812" t="s">
        <v>114</v>
      </c>
    </row>
    <row r="119" spans="1:19" s="114" customFormat="1" ht="29.25" customHeight="1" thickBot="1">
      <c r="A119" s="992" t="s">
        <v>9</v>
      </c>
      <c r="B119" s="1071"/>
      <c r="C119" s="1071"/>
      <c r="D119" s="1072"/>
      <c r="E119" s="1412" t="s">
        <v>166</v>
      </c>
      <c r="F119" s="1413"/>
      <c r="G119" s="1413"/>
      <c r="H119" s="1413"/>
      <c r="I119" s="1413"/>
      <c r="J119" s="1413"/>
      <c r="K119" s="1413"/>
      <c r="L119" s="1413"/>
      <c r="M119" s="1413"/>
      <c r="N119" s="119"/>
      <c r="O119" s="120"/>
      <c r="P119" s="120"/>
      <c r="Q119" s="120"/>
      <c r="R119" s="967"/>
      <c r="S119" s="12"/>
    </row>
    <row r="120" spans="1:19" s="114" customFormat="1" ht="13.5" thickBot="1">
      <c r="A120" s="992" t="s">
        <v>9</v>
      </c>
      <c r="B120" s="983" t="s">
        <v>9</v>
      </c>
      <c r="C120" s="1073"/>
      <c r="D120" s="1072"/>
      <c r="E120" s="1222" t="s">
        <v>167</v>
      </c>
      <c r="F120" s="1223"/>
      <c r="G120" s="1223"/>
      <c r="H120" s="1223"/>
      <c r="I120" s="1223"/>
      <c r="J120" s="1223"/>
      <c r="K120" s="1223"/>
      <c r="L120" s="1224"/>
      <c r="M120" s="1224"/>
      <c r="N120" s="121"/>
      <c r="O120" s="122"/>
      <c r="P120" s="122"/>
      <c r="Q120" s="122"/>
      <c r="R120" s="967"/>
      <c r="S120" s="12"/>
    </row>
    <row r="121" spans="1:19" ht="25.5">
      <c r="A121" s="1414" t="s">
        <v>9</v>
      </c>
      <c r="B121" s="1415" t="s">
        <v>9</v>
      </c>
      <c r="C121" s="1415" t="s">
        <v>10</v>
      </c>
      <c r="D121" s="1418"/>
      <c r="E121" s="1198" t="s">
        <v>168</v>
      </c>
      <c r="F121" s="967" t="s">
        <v>169</v>
      </c>
      <c r="G121" s="967"/>
      <c r="H121" s="967"/>
      <c r="I121" s="967"/>
      <c r="J121" s="967">
        <v>100</v>
      </c>
      <c r="K121" s="975" t="s">
        <v>170</v>
      </c>
      <c r="L121" s="1016" t="s">
        <v>171</v>
      </c>
      <c r="M121" s="84" t="s">
        <v>172</v>
      </c>
      <c r="N121" s="167">
        <v>39.700000000000003</v>
      </c>
      <c r="O121" s="774">
        <f>SUM(N121-Q121)</f>
        <v>39.700000000000003</v>
      </c>
      <c r="P121" s="774"/>
      <c r="Q121" s="720"/>
      <c r="R121" s="125" t="s">
        <v>173</v>
      </c>
      <c r="S121" s="983" t="s">
        <v>82</v>
      </c>
    </row>
    <row r="122" spans="1:19" ht="13.5" customHeight="1" thickBot="1">
      <c r="A122" s="1163"/>
      <c r="B122" s="1416"/>
      <c r="C122" s="1416"/>
      <c r="D122" s="1419"/>
      <c r="E122" s="1165"/>
      <c r="F122" s="967"/>
      <c r="G122" s="967"/>
      <c r="H122" s="967"/>
      <c r="I122" s="967"/>
      <c r="J122" s="967"/>
      <c r="K122" s="967"/>
      <c r="L122" s="1016"/>
      <c r="M122" s="84"/>
      <c r="N122" s="710"/>
      <c r="O122" s="711">
        <f>SUM(N122-Q122)</f>
        <v>0</v>
      </c>
      <c r="P122" s="711"/>
      <c r="Q122" s="722"/>
      <c r="R122" s="129"/>
      <c r="S122" s="983"/>
    </row>
    <row r="123" spans="1:19" ht="39" thickBot="1">
      <c r="A123" s="1163"/>
      <c r="B123" s="1417"/>
      <c r="C123" s="1417"/>
      <c r="D123" s="1420"/>
      <c r="E123" s="1199"/>
      <c r="F123" s="977" t="s">
        <v>174</v>
      </c>
      <c r="G123" s="983" t="s">
        <v>133</v>
      </c>
      <c r="H123" s="983" t="s">
        <v>133</v>
      </c>
      <c r="I123" s="983" t="s">
        <v>133</v>
      </c>
      <c r="J123" s="983" t="s">
        <v>133</v>
      </c>
      <c r="K123" s="980" t="s">
        <v>175</v>
      </c>
      <c r="L123" s="1421" t="s">
        <v>24</v>
      </c>
      <c r="M123" s="1422"/>
      <c r="N123" s="702">
        <f t="shared" ref="N123:Q123" si="23">SUM(N121:N122)</f>
        <v>39.700000000000003</v>
      </c>
      <c r="O123" s="702">
        <f t="shared" si="23"/>
        <v>39.700000000000003</v>
      </c>
      <c r="P123" s="702">
        <f t="shared" si="23"/>
        <v>0</v>
      </c>
      <c r="Q123" s="702">
        <f t="shared" si="23"/>
        <v>0</v>
      </c>
      <c r="R123" s="129"/>
      <c r="S123" s="983"/>
    </row>
    <row r="124" spans="1:19" ht="25.5">
      <c r="A124" s="1423" t="s">
        <v>9</v>
      </c>
      <c r="B124" s="1415" t="s">
        <v>9</v>
      </c>
      <c r="C124" s="1415" t="s">
        <v>12</v>
      </c>
      <c r="D124" s="1439"/>
      <c r="E124" s="1198" t="s">
        <v>176</v>
      </c>
      <c r="F124" s="967" t="s">
        <v>177</v>
      </c>
      <c r="G124" s="39"/>
      <c r="H124" s="39"/>
      <c r="I124" s="39"/>
      <c r="J124" s="39">
        <v>1</v>
      </c>
      <c r="K124" s="975" t="s">
        <v>178</v>
      </c>
      <c r="L124" s="131" t="s">
        <v>32</v>
      </c>
      <c r="M124" s="132" t="s">
        <v>179</v>
      </c>
      <c r="N124" s="167">
        <v>1</v>
      </c>
      <c r="O124" s="774">
        <f>SUM(N124-Q124)</f>
        <v>1</v>
      </c>
      <c r="P124" s="774"/>
      <c r="Q124" s="720"/>
      <c r="R124" s="129" t="s">
        <v>180</v>
      </c>
      <c r="S124" s="983" t="s">
        <v>15</v>
      </c>
    </row>
    <row r="125" spans="1:19" ht="38.25">
      <c r="A125" s="1424"/>
      <c r="B125" s="1416"/>
      <c r="C125" s="1416"/>
      <c r="D125" s="1440"/>
      <c r="E125" s="1165"/>
      <c r="F125" s="967" t="s">
        <v>181</v>
      </c>
      <c r="G125" s="39"/>
      <c r="H125" s="39"/>
      <c r="I125" s="39">
        <v>1</v>
      </c>
      <c r="J125" s="39"/>
      <c r="K125" s="975" t="s">
        <v>182</v>
      </c>
      <c r="L125" s="1016" t="s">
        <v>32</v>
      </c>
      <c r="M125" s="84" t="s">
        <v>179</v>
      </c>
      <c r="N125" s="713">
        <v>0.3</v>
      </c>
      <c r="O125" s="711">
        <f t="shared" ref="O125:O131" si="24">SUM(N125-Q125)</f>
        <v>0.3</v>
      </c>
      <c r="P125" s="715"/>
      <c r="Q125" s="716"/>
      <c r="R125" s="967" t="s">
        <v>183</v>
      </c>
      <c r="S125" s="983" t="s">
        <v>15</v>
      </c>
    </row>
    <row r="126" spans="1:19" ht="90">
      <c r="A126" s="1424"/>
      <c r="B126" s="1416"/>
      <c r="C126" s="1416"/>
      <c r="D126" s="1440"/>
      <c r="E126" s="1165"/>
      <c r="F126" s="125" t="s">
        <v>184</v>
      </c>
      <c r="G126" s="39"/>
      <c r="H126" s="39">
        <v>90</v>
      </c>
      <c r="I126" s="39"/>
      <c r="J126" s="39"/>
      <c r="K126" s="967" t="s">
        <v>185</v>
      </c>
      <c r="L126" s="1016" t="s">
        <v>32</v>
      </c>
      <c r="M126" s="84" t="s">
        <v>179</v>
      </c>
      <c r="N126" s="713">
        <v>6.4</v>
      </c>
      <c r="O126" s="711">
        <f t="shared" si="24"/>
        <v>6.4</v>
      </c>
      <c r="P126" s="134"/>
      <c r="Q126" s="99"/>
      <c r="R126" s="836" t="s">
        <v>1027</v>
      </c>
      <c r="S126" s="983" t="s">
        <v>1028</v>
      </c>
    </row>
    <row r="127" spans="1:19" ht="62.45" customHeight="1">
      <c r="A127" s="1424"/>
      <c r="B127" s="1416"/>
      <c r="C127" s="1416"/>
      <c r="D127" s="1440"/>
      <c r="E127" s="1165"/>
      <c r="F127" s="967" t="s">
        <v>187</v>
      </c>
      <c r="G127" s="39"/>
      <c r="H127" s="39">
        <v>1</v>
      </c>
      <c r="I127" s="39"/>
      <c r="J127" s="39"/>
      <c r="K127" s="967" t="s">
        <v>178</v>
      </c>
      <c r="L127" s="1016" t="s">
        <v>32</v>
      </c>
      <c r="M127" s="84" t="s">
        <v>179</v>
      </c>
      <c r="N127" s="713">
        <v>1</v>
      </c>
      <c r="O127" s="711">
        <f t="shared" si="24"/>
        <v>1</v>
      </c>
      <c r="P127" s="134"/>
      <c r="Q127" s="99"/>
      <c r="R127" s="129" t="s">
        <v>188</v>
      </c>
      <c r="S127" s="983" t="s">
        <v>15</v>
      </c>
    </row>
    <row r="128" spans="1:19" ht="38.450000000000003" customHeight="1">
      <c r="A128" s="1424"/>
      <c r="B128" s="1416"/>
      <c r="C128" s="1416"/>
      <c r="D128" s="1440"/>
      <c r="E128" s="1165"/>
      <c r="F128" s="967" t="s">
        <v>189</v>
      </c>
      <c r="G128" s="39">
        <v>100</v>
      </c>
      <c r="H128" s="39">
        <v>100</v>
      </c>
      <c r="I128" s="39">
        <v>100</v>
      </c>
      <c r="J128" s="39">
        <v>100</v>
      </c>
      <c r="K128" s="967" t="s">
        <v>178</v>
      </c>
      <c r="L128" s="1016" t="s">
        <v>32</v>
      </c>
      <c r="M128" s="84" t="s">
        <v>179</v>
      </c>
      <c r="N128" s="713">
        <v>5</v>
      </c>
      <c r="O128" s="711">
        <f t="shared" si="24"/>
        <v>5</v>
      </c>
      <c r="P128" s="715"/>
      <c r="Q128" s="716"/>
      <c r="R128" s="129" t="s">
        <v>190</v>
      </c>
      <c r="S128" s="983" t="s">
        <v>82</v>
      </c>
    </row>
    <row r="129" spans="1:19" ht="30">
      <c r="A129" s="1424"/>
      <c r="B129" s="1416"/>
      <c r="C129" s="1416"/>
      <c r="D129" s="1440"/>
      <c r="E129" s="1165"/>
      <c r="F129" s="967" t="s">
        <v>191</v>
      </c>
      <c r="G129" s="39"/>
      <c r="H129" s="39">
        <v>1</v>
      </c>
      <c r="I129" s="39">
        <v>1</v>
      </c>
      <c r="J129" s="39"/>
      <c r="K129" s="967" t="s">
        <v>178</v>
      </c>
      <c r="L129" s="1016" t="s">
        <v>32</v>
      </c>
      <c r="M129" s="84" t="s">
        <v>179</v>
      </c>
      <c r="N129" s="713">
        <v>1.5</v>
      </c>
      <c r="O129" s="711">
        <f t="shared" si="24"/>
        <v>1.5</v>
      </c>
      <c r="P129" s="715"/>
      <c r="Q129" s="716"/>
      <c r="R129" s="135" t="s">
        <v>192</v>
      </c>
      <c r="S129" s="983" t="s">
        <v>16</v>
      </c>
    </row>
    <row r="130" spans="1:19" ht="139.5" customHeight="1">
      <c r="A130" s="1424"/>
      <c r="B130" s="1416"/>
      <c r="C130" s="1416"/>
      <c r="D130" s="1440"/>
      <c r="E130" s="1165"/>
      <c r="F130" s="967" t="s">
        <v>193</v>
      </c>
      <c r="G130" s="39"/>
      <c r="H130" s="39">
        <v>2</v>
      </c>
      <c r="I130" s="39">
        <v>1</v>
      </c>
      <c r="J130" s="39">
        <v>3</v>
      </c>
      <c r="K130" s="967" t="s">
        <v>194</v>
      </c>
      <c r="L130" s="1016" t="s">
        <v>32</v>
      </c>
      <c r="M130" s="84" t="s">
        <v>179</v>
      </c>
      <c r="N130" s="713">
        <v>1</v>
      </c>
      <c r="O130" s="711">
        <f t="shared" si="24"/>
        <v>1</v>
      </c>
      <c r="P130" s="715"/>
      <c r="Q130" s="716"/>
      <c r="R130" s="129" t="s">
        <v>195</v>
      </c>
      <c r="S130" s="983" t="s">
        <v>19</v>
      </c>
    </row>
    <row r="131" spans="1:19" ht="51.75" thickBot="1">
      <c r="A131" s="1424"/>
      <c r="B131" s="1416"/>
      <c r="C131" s="1416"/>
      <c r="D131" s="1440"/>
      <c r="E131" s="1165"/>
      <c r="F131" s="967" t="s">
        <v>196</v>
      </c>
      <c r="G131" s="39"/>
      <c r="H131" s="39"/>
      <c r="I131" s="39">
        <v>180</v>
      </c>
      <c r="J131" s="39"/>
      <c r="K131" s="975" t="s">
        <v>170</v>
      </c>
      <c r="L131" s="1016" t="s">
        <v>255</v>
      </c>
      <c r="M131" s="84" t="s">
        <v>249</v>
      </c>
      <c r="N131" s="713">
        <v>9.5</v>
      </c>
      <c r="O131" s="711">
        <f t="shared" si="24"/>
        <v>9.5</v>
      </c>
      <c r="P131" s="715"/>
      <c r="Q131" s="716"/>
      <c r="R131" s="129" t="s">
        <v>197</v>
      </c>
      <c r="S131" s="983" t="s">
        <v>198</v>
      </c>
    </row>
    <row r="132" spans="1:19" ht="39" thickBot="1">
      <c r="A132" s="1414"/>
      <c r="B132" s="1417"/>
      <c r="C132" s="1417"/>
      <c r="D132" s="1441"/>
      <c r="E132" s="1199"/>
      <c r="F132" s="977" t="s">
        <v>174</v>
      </c>
      <c r="G132" s="983" t="s">
        <v>133</v>
      </c>
      <c r="H132" s="983" t="s">
        <v>133</v>
      </c>
      <c r="I132" s="983" t="s">
        <v>133</v>
      </c>
      <c r="J132" s="983" t="s">
        <v>133</v>
      </c>
      <c r="K132" s="980" t="s">
        <v>175</v>
      </c>
      <c r="L132" s="1421" t="s">
        <v>24</v>
      </c>
      <c r="M132" s="1422"/>
      <c r="N132" s="702">
        <f>SUM(N124:N131)</f>
        <v>25.7</v>
      </c>
      <c r="O132" s="702">
        <f>SUM(O124:O131)</f>
        <v>25.7</v>
      </c>
      <c r="P132" s="702">
        <f>SUM(P124:P131)</f>
        <v>0</v>
      </c>
      <c r="Q132" s="702">
        <f>SUM(Q124:Q131)</f>
        <v>0</v>
      </c>
      <c r="R132" s="129"/>
      <c r="S132" s="12"/>
    </row>
    <row r="133" spans="1:19" ht="76.5">
      <c r="A133" s="1414" t="s">
        <v>9</v>
      </c>
      <c r="B133" s="1415" t="s">
        <v>9</v>
      </c>
      <c r="C133" s="1415" t="s">
        <v>34</v>
      </c>
      <c r="D133" s="1439"/>
      <c r="E133" s="1198" t="s">
        <v>199</v>
      </c>
      <c r="F133" s="967" t="s">
        <v>200</v>
      </c>
      <c r="G133" s="39"/>
      <c r="H133" s="39"/>
      <c r="I133" s="39">
        <v>7</v>
      </c>
      <c r="J133" s="39"/>
      <c r="K133" s="975" t="s">
        <v>194</v>
      </c>
      <c r="L133" s="131" t="s">
        <v>32</v>
      </c>
      <c r="M133" s="132" t="s">
        <v>179</v>
      </c>
      <c r="N133" s="167">
        <v>0.7</v>
      </c>
      <c r="O133" s="774">
        <f>SUM(N133-Q133)</f>
        <v>0.7</v>
      </c>
      <c r="P133" s="774"/>
      <c r="Q133" s="720"/>
      <c r="R133" s="129" t="s">
        <v>201</v>
      </c>
      <c r="S133" s="983" t="s">
        <v>20</v>
      </c>
    </row>
    <row r="134" spans="1:19" ht="81.75" customHeight="1" thickBot="1">
      <c r="A134" s="1163"/>
      <c r="B134" s="1416"/>
      <c r="C134" s="1416"/>
      <c r="D134" s="1440"/>
      <c r="E134" s="1165"/>
      <c r="F134" s="125" t="s">
        <v>1059</v>
      </c>
      <c r="G134" s="39"/>
      <c r="H134" s="39">
        <v>50</v>
      </c>
      <c r="I134" s="39"/>
      <c r="J134" s="39"/>
      <c r="K134" s="975" t="s">
        <v>185</v>
      </c>
      <c r="L134" s="1016" t="s">
        <v>32</v>
      </c>
      <c r="M134" s="84" t="s">
        <v>179</v>
      </c>
      <c r="N134" s="710">
        <v>3.2</v>
      </c>
      <c r="O134" s="711">
        <f>SUM(N134-Q134)</f>
        <v>3.2</v>
      </c>
      <c r="P134" s="711"/>
      <c r="Q134" s="722"/>
      <c r="R134" s="129" t="s">
        <v>202</v>
      </c>
      <c r="S134" s="983" t="s">
        <v>158</v>
      </c>
    </row>
    <row r="135" spans="1:19" ht="39" thickBot="1">
      <c r="A135" s="1163"/>
      <c r="B135" s="1417"/>
      <c r="C135" s="1417"/>
      <c r="D135" s="1441"/>
      <c r="E135" s="1199"/>
      <c r="F135" s="977" t="s">
        <v>174</v>
      </c>
      <c r="G135" s="983" t="s">
        <v>133</v>
      </c>
      <c r="H135" s="983" t="s">
        <v>133</v>
      </c>
      <c r="I135" s="983" t="s">
        <v>133</v>
      </c>
      <c r="J135" s="983" t="s">
        <v>133</v>
      </c>
      <c r="K135" s="980" t="s">
        <v>175</v>
      </c>
      <c r="L135" s="1421" t="s">
        <v>24</v>
      </c>
      <c r="M135" s="1422"/>
      <c r="N135" s="702">
        <f t="shared" ref="N135:Q135" si="25">SUM(N133:N134)</f>
        <v>3.9000000000000004</v>
      </c>
      <c r="O135" s="702">
        <f t="shared" si="25"/>
        <v>3.9000000000000004</v>
      </c>
      <c r="P135" s="702">
        <f t="shared" si="25"/>
        <v>0</v>
      </c>
      <c r="Q135" s="702">
        <f t="shared" si="25"/>
        <v>0</v>
      </c>
      <c r="R135" s="129"/>
      <c r="S135" s="983"/>
    </row>
    <row r="136" spans="1:19" ht="25.5">
      <c r="A136" s="1423" t="s">
        <v>9</v>
      </c>
      <c r="B136" s="1415" t="s">
        <v>9</v>
      </c>
      <c r="C136" s="1415" t="s">
        <v>38</v>
      </c>
      <c r="D136" s="1439"/>
      <c r="E136" s="1442" t="s">
        <v>203</v>
      </c>
      <c r="F136" s="980" t="s">
        <v>204</v>
      </c>
      <c r="G136" s="983" t="s">
        <v>205</v>
      </c>
      <c r="H136" s="983" t="s">
        <v>206</v>
      </c>
      <c r="I136" s="983" t="s">
        <v>206</v>
      </c>
      <c r="J136" s="983" t="s">
        <v>206</v>
      </c>
      <c r="K136" s="980" t="s">
        <v>207</v>
      </c>
      <c r="L136" s="1016" t="s">
        <v>40</v>
      </c>
      <c r="M136" s="84" t="s">
        <v>208</v>
      </c>
      <c r="N136" s="713">
        <v>78.8</v>
      </c>
      <c r="O136" s="742">
        <f t="shared" ref="O136:O137" si="26">SUM(N136-Q136)</f>
        <v>78.8</v>
      </c>
      <c r="P136" s="715"/>
      <c r="Q136" s="716"/>
      <c r="R136" s="129" t="s">
        <v>209</v>
      </c>
      <c r="S136" s="983" t="s">
        <v>206</v>
      </c>
    </row>
    <row r="137" spans="1:19" ht="26.25" thickBot="1">
      <c r="A137" s="1424"/>
      <c r="B137" s="1416"/>
      <c r="C137" s="1416"/>
      <c r="D137" s="1440"/>
      <c r="E137" s="1443"/>
      <c r="F137" s="980" t="s">
        <v>210</v>
      </c>
      <c r="G137" s="983"/>
      <c r="H137" s="983"/>
      <c r="I137" s="983"/>
      <c r="J137" s="983"/>
      <c r="K137" s="980" t="s">
        <v>211</v>
      </c>
      <c r="L137" s="41"/>
      <c r="M137" s="136"/>
      <c r="N137" s="743"/>
      <c r="O137" s="742">
        <f t="shared" si="26"/>
        <v>0</v>
      </c>
      <c r="P137" s="858"/>
      <c r="Q137" s="859"/>
      <c r="R137" s="129"/>
      <c r="S137" s="137"/>
    </row>
    <row r="138" spans="1:19" ht="39" thickBot="1">
      <c r="A138" s="1414"/>
      <c r="B138" s="1417"/>
      <c r="C138" s="1417"/>
      <c r="D138" s="1441"/>
      <c r="E138" s="1154"/>
      <c r="F138" s="977" t="s">
        <v>174</v>
      </c>
      <c r="G138" s="983" t="s">
        <v>133</v>
      </c>
      <c r="H138" s="983" t="s">
        <v>133</v>
      </c>
      <c r="I138" s="983" t="s">
        <v>133</v>
      </c>
      <c r="J138" s="983" t="s">
        <v>133</v>
      </c>
      <c r="K138" s="980" t="s">
        <v>175</v>
      </c>
      <c r="L138" s="1421" t="s">
        <v>24</v>
      </c>
      <c r="M138" s="1422"/>
      <c r="N138" s="702">
        <f>SUM(N136:N137)</f>
        <v>78.8</v>
      </c>
      <c r="O138" s="702">
        <f>SUM(O136:O137)</f>
        <v>78.8</v>
      </c>
      <c r="P138" s="702">
        <f>SUM(P136:P137)</f>
        <v>0</v>
      </c>
      <c r="Q138" s="702">
        <f>SUM(Q136:Q137)</f>
        <v>0</v>
      </c>
      <c r="R138" s="129"/>
      <c r="S138" s="12"/>
    </row>
    <row r="139" spans="1:19" ht="48.75" customHeight="1">
      <c r="A139" s="1163" t="s">
        <v>9</v>
      </c>
      <c r="B139" s="1152" t="s">
        <v>9</v>
      </c>
      <c r="C139" s="1152" t="s">
        <v>111</v>
      </c>
      <c r="D139" s="1247"/>
      <c r="E139" s="1444" t="s">
        <v>212</v>
      </c>
      <c r="F139" s="975" t="s">
        <v>213</v>
      </c>
      <c r="G139" s="714" t="s">
        <v>133</v>
      </c>
      <c r="H139" s="714" t="s">
        <v>133</v>
      </c>
      <c r="I139" s="714" t="s">
        <v>133</v>
      </c>
      <c r="J139" s="714" t="s">
        <v>133</v>
      </c>
      <c r="K139" s="967" t="s">
        <v>170</v>
      </c>
      <c r="L139" s="1016" t="s">
        <v>32</v>
      </c>
      <c r="M139" s="84" t="s">
        <v>179</v>
      </c>
      <c r="N139" s="789"/>
      <c r="O139" s="715">
        <f t="shared" ref="O139:O140" si="27">SUM(N139-Q139)</f>
        <v>0</v>
      </c>
      <c r="P139" s="860"/>
      <c r="Q139" s="716"/>
      <c r="R139" s="138" t="s">
        <v>214</v>
      </c>
      <c r="S139" s="983" t="s">
        <v>21</v>
      </c>
    </row>
    <row r="140" spans="1:19" ht="13.5" thickBot="1">
      <c r="A140" s="1163"/>
      <c r="B140" s="1152"/>
      <c r="C140" s="1152"/>
      <c r="D140" s="1247"/>
      <c r="E140" s="1445"/>
      <c r="F140" s="975"/>
      <c r="G140" s="714"/>
      <c r="H140" s="714"/>
      <c r="I140" s="714"/>
      <c r="J140" s="714"/>
      <c r="K140" s="975"/>
      <c r="L140" s="11"/>
      <c r="M140" s="84"/>
      <c r="N140" s="765"/>
      <c r="O140" s="715">
        <f t="shared" si="27"/>
        <v>0</v>
      </c>
      <c r="P140" s="861"/>
      <c r="Q140" s="722"/>
      <c r="R140" s="139"/>
      <c r="S140" s="1018"/>
    </row>
    <row r="141" spans="1:19" ht="39" thickBot="1">
      <c r="A141" s="1163"/>
      <c r="B141" s="1152"/>
      <c r="C141" s="1152"/>
      <c r="D141" s="1247"/>
      <c r="E141" s="1445"/>
      <c r="F141" s="977" t="s">
        <v>174</v>
      </c>
      <c r="G141" s="983" t="s">
        <v>133</v>
      </c>
      <c r="H141" s="983" t="s">
        <v>133</v>
      </c>
      <c r="I141" s="983" t="s">
        <v>133</v>
      </c>
      <c r="J141" s="983" t="s">
        <v>133</v>
      </c>
      <c r="K141" s="980" t="s">
        <v>175</v>
      </c>
      <c r="L141" s="1421" t="s">
        <v>24</v>
      </c>
      <c r="M141" s="1422"/>
      <c r="N141" s="702">
        <f>SUM(N139:N140)</f>
        <v>0</v>
      </c>
      <c r="O141" s="702">
        <f>SUM(O139:O140)</f>
        <v>0</v>
      </c>
      <c r="P141" s="702">
        <f>SUM(P139:P140)</f>
        <v>0</v>
      </c>
      <c r="Q141" s="702">
        <f>SUM(Q139:Q140)</f>
        <v>0</v>
      </c>
      <c r="R141" s="129"/>
      <c r="S141" s="12"/>
    </row>
    <row r="142" spans="1:19" ht="39.75" customHeight="1">
      <c r="A142" s="1163" t="s">
        <v>9</v>
      </c>
      <c r="B142" s="1152" t="s">
        <v>9</v>
      </c>
      <c r="C142" s="1152" t="s">
        <v>70</v>
      </c>
      <c r="D142" s="1247"/>
      <c r="E142" s="1283" t="s">
        <v>215</v>
      </c>
      <c r="F142" s="967" t="s">
        <v>216</v>
      </c>
      <c r="G142" s="39"/>
      <c r="H142" s="39"/>
      <c r="I142" s="39"/>
      <c r="J142" s="39">
        <v>1</v>
      </c>
      <c r="K142" s="967" t="s">
        <v>217</v>
      </c>
      <c r="L142" s="11" t="s">
        <v>32</v>
      </c>
      <c r="M142" s="84" t="s">
        <v>179</v>
      </c>
      <c r="N142" s="123">
        <v>4.2</v>
      </c>
      <c r="O142" s="124">
        <f>SUM(N142-Q142)</f>
        <v>4.2</v>
      </c>
      <c r="P142" s="140"/>
      <c r="Q142" s="55"/>
      <c r="R142" s="88" t="s">
        <v>218</v>
      </c>
      <c r="S142" s="983" t="s">
        <v>15</v>
      </c>
    </row>
    <row r="143" spans="1:19" ht="13.5" thickBot="1">
      <c r="A143" s="1163"/>
      <c r="B143" s="1152"/>
      <c r="C143" s="1152"/>
      <c r="D143" s="1247"/>
      <c r="E143" s="1465"/>
      <c r="F143" s="967"/>
      <c r="G143" s="39"/>
      <c r="H143" s="39"/>
      <c r="I143" s="39"/>
      <c r="J143" s="39"/>
      <c r="K143" s="967"/>
      <c r="L143" s="141"/>
      <c r="M143" s="142"/>
      <c r="N143" s="143"/>
      <c r="O143" s="144">
        <f>SUM(N143-Q143)</f>
        <v>0</v>
      </c>
      <c r="P143" s="144"/>
      <c r="Q143" s="145"/>
      <c r="R143" s="88"/>
      <c r="S143" s="983"/>
    </row>
    <row r="144" spans="1:19" ht="39" thickBot="1">
      <c r="A144" s="1163"/>
      <c r="B144" s="1152"/>
      <c r="C144" s="1152"/>
      <c r="D144" s="1247"/>
      <c r="E144" s="1465"/>
      <c r="F144" s="977" t="s">
        <v>174</v>
      </c>
      <c r="G144" s="983" t="s">
        <v>133</v>
      </c>
      <c r="H144" s="983" t="s">
        <v>133</v>
      </c>
      <c r="I144" s="983" t="s">
        <v>133</v>
      </c>
      <c r="J144" s="983" t="s">
        <v>133</v>
      </c>
      <c r="K144" s="980" t="s">
        <v>175</v>
      </c>
      <c r="L144" s="1435" t="s">
        <v>24</v>
      </c>
      <c r="M144" s="1535"/>
      <c r="N144" s="1036">
        <f>SUM(N142:N143)</f>
        <v>4.2</v>
      </c>
      <c r="O144" s="1036">
        <f>SUM(O142:O143)</f>
        <v>4.2</v>
      </c>
      <c r="P144" s="1036">
        <f>SUM(P142:P143)</f>
        <v>0</v>
      </c>
      <c r="Q144" s="130">
        <f>SUM(Q142:Q143)</f>
        <v>0</v>
      </c>
      <c r="R144" s="129"/>
      <c r="S144" s="12"/>
    </row>
    <row r="145" spans="1:19" s="114" customFormat="1" ht="13.5" thickBot="1">
      <c r="A145" s="992" t="s">
        <v>9</v>
      </c>
      <c r="B145" s="983" t="s">
        <v>9</v>
      </c>
      <c r="C145" s="1074"/>
      <c r="D145" s="1075"/>
      <c r="E145" s="1177" t="s">
        <v>23</v>
      </c>
      <c r="F145" s="1178"/>
      <c r="G145" s="1178"/>
      <c r="H145" s="1178"/>
      <c r="I145" s="1178"/>
      <c r="J145" s="1178"/>
      <c r="K145" s="1178"/>
      <c r="L145" s="1178"/>
      <c r="M145" s="1432"/>
      <c r="N145" s="130">
        <f>SUM(N123+N132+N135+N138+N141+N144)</f>
        <v>152.30000000000001</v>
      </c>
      <c r="O145" s="130">
        <f t="shared" ref="O145:Q145" si="28">SUM(O123+O132+O135+O138+O141+O144)</f>
        <v>152.30000000000001</v>
      </c>
      <c r="P145" s="130">
        <f t="shared" si="28"/>
        <v>0</v>
      </c>
      <c r="Q145" s="130">
        <f t="shared" si="28"/>
        <v>0</v>
      </c>
      <c r="R145" s="146"/>
      <c r="S145" s="12"/>
    </row>
    <row r="146" spans="1:19" s="114" customFormat="1" ht="13.5" thickBot="1">
      <c r="A146" s="992" t="s">
        <v>9</v>
      </c>
      <c r="B146" s="983" t="s">
        <v>10</v>
      </c>
      <c r="C146" s="1073"/>
      <c r="D146" s="1076"/>
      <c r="E146" s="1222" t="s">
        <v>219</v>
      </c>
      <c r="F146" s="1223"/>
      <c r="G146" s="1223"/>
      <c r="H146" s="1223"/>
      <c r="I146" s="1223"/>
      <c r="J146" s="1223"/>
      <c r="K146" s="1223"/>
      <c r="L146" s="1224"/>
      <c r="M146" s="1224"/>
      <c r="N146" s="121"/>
      <c r="O146" s="122"/>
      <c r="P146" s="122"/>
      <c r="Q146" s="122"/>
      <c r="R146" s="1020"/>
      <c r="S146" s="12"/>
    </row>
    <row r="147" spans="1:19" ht="38.25">
      <c r="A147" s="1163" t="s">
        <v>9</v>
      </c>
      <c r="B147" s="1415" t="s">
        <v>10</v>
      </c>
      <c r="C147" s="1415" t="s">
        <v>9</v>
      </c>
      <c r="D147" s="1439"/>
      <c r="E147" s="1442" t="s">
        <v>220</v>
      </c>
      <c r="F147" s="980" t="s">
        <v>1057</v>
      </c>
      <c r="G147" s="980" t="s">
        <v>221</v>
      </c>
      <c r="H147" s="980" t="s">
        <v>221</v>
      </c>
      <c r="I147" s="980" t="s">
        <v>221</v>
      </c>
      <c r="J147" s="980" t="s">
        <v>221</v>
      </c>
      <c r="K147" s="975" t="s">
        <v>170</v>
      </c>
      <c r="L147" s="1016" t="s">
        <v>32</v>
      </c>
      <c r="M147" s="84" t="s">
        <v>179</v>
      </c>
      <c r="N147" s="123">
        <v>145</v>
      </c>
      <c r="O147" s="124">
        <f>SUM(N147-Q147)</f>
        <v>145</v>
      </c>
      <c r="P147" s="124"/>
      <c r="Q147" s="55"/>
      <c r="R147" s="129" t="s">
        <v>222</v>
      </c>
      <c r="S147" s="983" t="s">
        <v>221</v>
      </c>
    </row>
    <row r="148" spans="1:19" ht="13.5" thickBot="1">
      <c r="A148" s="1163"/>
      <c r="B148" s="1416"/>
      <c r="C148" s="1416"/>
      <c r="D148" s="1440"/>
      <c r="E148" s="1443"/>
      <c r="F148" s="980"/>
      <c r="G148" s="980"/>
      <c r="H148" s="980"/>
      <c r="I148" s="980"/>
      <c r="J148" s="980"/>
      <c r="K148" s="980"/>
      <c r="L148" s="41"/>
      <c r="M148" s="136"/>
      <c r="N148" s="147"/>
      <c r="O148" s="148">
        <f>SUM(N148-Q148)</f>
        <v>0</v>
      </c>
      <c r="P148" s="148"/>
      <c r="Q148" s="145"/>
      <c r="R148" s="129"/>
      <c r="S148" s="983"/>
    </row>
    <row r="149" spans="1:19" ht="24" customHeight="1" thickBot="1">
      <c r="A149" s="1163"/>
      <c r="B149" s="1417"/>
      <c r="C149" s="1417"/>
      <c r="D149" s="1441"/>
      <c r="E149" s="1154"/>
      <c r="F149" s="977" t="s">
        <v>174</v>
      </c>
      <c r="G149" s="980" t="s">
        <v>133</v>
      </c>
      <c r="H149" s="980" t="s">
        <v>133</v>
      </c>
      <c r="I149" s="980" t="s">
        <v>133</v>
      </c>
      <c r="J149" s="980" t="s">
        <v>133</v>
      </c>
      <c r="K149" s="980" t="s">
        <v>175</v>
      </c>
      <c r="L149" s="1421" t="s">
        <v>24</v>
      </c>
      <c r="M149" s="1422"/>
      <c r="N149" s="702">
        <f t="shared" ref="N149:Q149" si="29">SUM(N147:N148)</f>
        <v>145</v>
      </c>
      <c r="O149" s="702">
        <f t="shared" si="29"/>
        <v>145</v>
      </c>
      <c r="P149" s="702">
        <f t="shared" si="29"/>
        <v>0</v>
      </c>
      <c r="Q149" s="702">
        <f t="shared" si="29"/>
        <v>0</v>
      </c>
      <c r="R149" s="129"/>
      <c r="S149" s="12"/>
    </row>
    <row r="150" spans="1:19" ht="31.9" customHeight="1">
      <c r="A150" s="1163" t="s">
        <v>9</v>
      </c>
      <c r="B150" s="1152" t="s">
        <v>10</v>
      </c>
      <c r="C150" s="1152" t="s">
        <v>10</v>
      </c>
      <c r="D150" s="1247"/>
      <c r="E150" s="1198" t="s">
        <v>223</v>
      </c>
      <c r="F150" s="967" t="s">
        <v>1058</v>
      </c>
      <c r="G150" s="967"/>
      <c r="H150" s="967"/>
      <c r="I150" s="967"/>
      <c r="J150" s="967">
        <v>3</v>
      </c>
      <c r="K150" s="967" t="s">
        <v>170</v>
      </c>
      <c r="L150" s="1016" t="s">
        <v>32</v>
      </c>
      <c r="M150" s="132" t="s">
        <v>179</v>
      </c>
      <c r="N150" s="713">
        <v>28.6</v>
      </c>
      <c r="O150" s="715">
        <f>SUM(N150-Q150)</f>
        <v>28.6</v>
      </c>
      <c r="P150" s="715"/>
      <c r="Q150" s="716"/>
      <c r="R150" s="138" t="s">
        <v>224</v>
      </c>
      <c r="S150" s="983" t="s">
        <v>19</v>
      </c>
    </row>
    <row r="151" spans="1:19" ht="30" customHeight="1" thickBot="1">
      <c r="A151" s="1163"/>
      <c r="B151" s="1152"/>
      <c r="C151" s="1152"/>
      <c r="D151" s="1247"/>
      <c r="E151" s="1165"/>
      <c r="F151" s="967"/>
      <c r="G151" s="967"/>
      <c r="H151" s="967"/>
      <c r="I151" s="967"/>
      <c r="J151" s="967"/>
      <c r="K151" s="967"/>
      <c r="L151" s="141"/>
      <c r="M151" s="142"/>
      <c r="N151" s="862"/>
      <c r="O151" s="715">
        <f>SUM(N151-Q151)</f>
        <v>0</v>
      </c>
      <c r="P151" s="863"/>
      <c r="Q151" s="778"/>
      <c r="R151" s="149"/>
      <c r="S151" s="983"/>
    </row>
    <row r="152" spans="1:19" ht="39" thickBot="1">
      <c r="A152" s="1163"/>
      <c r="B152" s="1152"/>
      <c r="C152" s="1152"/>
      <c r="D152" s="1247"/>
      <c r="E152" s="1199"/>
      <c r="F152" s="977" t="s">
        <v>174</v>
      </c>
      <c r="G152" s="980" t="s">
        <v>133</v>
      </c>
      <c r="H152" s="980" t="s">
        <v>133</v>
      </c>
      <c r="I152" s="980" t="s">
        <v>133</v>
      </c>
      <c r="J152" s="980" t="s">
        <v>133</v>
      </c>
      <c r="K152" s="980" t="s">
        <v>175</v>
      </c>
      <c r="L152" s="1435" t="s">
        <v>24</v>
      </c>
      <c r="M152" s="1422"/>
      <c r="N152" s="730">
        <f t="shared" ref="N152:Q152" si="30">SUM(N150:N151)</f>
        <v>28.6</v>
      </c>
      <c r="O152" s="730">
        <f t="shared" si="30"/>
        <v>28.6</v>
      </c>
      <c r="P152" s="730">
        <f t="shared" si="30"/>
        <v>0</v>
      </c>
      <c r="Q152" s="702">
        <f t="shared" si="30"/>
        <v>0</v>
      </c>
      <c r="R152" s="129"/>
      <c r="S152" s="12"/>
    </row>
    <row r="153" spans="1:19" s="114" customFormat="1" ht="13.5" thickBot="1">
      <c r="A153" s="992" t="s">
        <v>9</v>
      </c>
      <c r="B153" s="983" t="s">
        <v>10</v>
      </c>
      <c r="C153" s="1074"/>
      <c r="D153" s="1075"/>
      <c r="E153" s="1436" t="s">
        <v>23</v>
      </c>
      <c r="F153" s="1437"/>
      <c r="G153" s="1437"/>
      <c r="H153" s="1437"/>
      <c r="I153" s="1437"/>
      <c r="J153" s="1437"/>
      <c r="K153" s="1437"/>
      <c r="L153" s="1438"/>
      <c r="M153" s="1438"/>
      <c r="N153" s="702">
        <f t="shared" ref="N153:Q153" si="31">SUM(N149+N152)</f>
        <v>173.6</v>
      </c>
      <c r="O153" s="702">
        <f t="shared" si="31"/>
        <v>173.6</v>
      </c>
      <c r="P153" s="702">
        <f t="shared" si="31"/>
        <v>0</v>
      </c>
      <c r="Q153" s="702">
        <f t="shared" si="31"/>
        <v>0</v>
      </c>
      <c r="R153" s="146"/>
      <c r="S153" s="12"/>
    </row>
    <row r="154" spans="1:19" s="114" customFormat="1" ht="37.5" customHeight="1" thickBot="1">
      <c r="A154" s="992" t="s">
        <v>9</v>
      </c>
      <c r="B154" s="983" t="s">
        <v>11</v>
      </c>
      <c r="C154" s="1073"/>
      <c r="D154" s="1076"/>
      <c r="E154" s="1222" t="s">
        <v>225</v>
      </c>
      <c r="F154" s="1224"/>
      <c r="G154" s="1224"/>
      <c r="H154" s="1224"/>
      <c r="I154" s="1224"/>
      <c r="J154" s="1224"/>
      <c r="K154" s="1224"/>
      <c r="L154" s="1224"/>
      <c r="M154" s="1224"/>
      <c r="N154" s="121"/>
      <c r="O154" s="122"/>
      <c r="P154" s="122"/>
      <c r="Q154" s="122"/>
      <c r="R154" s="1020"/>
      <c r="S154" s="12"/>
    </row>
    <row r="155" spans="1:19" ht="38.25">
      <c r="A155" s="1245" t="s">
        <v>9</v>
      </c>
      <c r="B155" s="1246" t="s">
        <v>11</v>
      </c>
      <c r="C155" s="1246" t="s">
        <v>11</v>
      </c>
      <c r="D155" s="1247"/>
      <c r="E155" s="1469" t="s">
        <v>1089</v>
      </c>
      <c r="F155" s="150" t="s">
        <v>226</v>
      </c>
      <c r="G155" s="150"/>
      <c r="H155" s="150"/>
      <c r="I155" s="150"/>
      <c r="J155" s="150">
        <v>1</v>
      </c>
      <c r="K155" s="150" t="s">
        <v>153</v>
      </c>
      <c r="L155" s="1016" t="s">
        <v>32</v>
      </c>
      <c r="M155" s="84" t="s">
        <v>227</v>
      </c>
      <c r="N155" s="798">
        <v>54.3</v>
      </c>
      <c r="O155" s="853">
        <f t="shared" ref="O155:O157" si="32">SUM(N155-Q155)</f>
        <v>2.5999999999999943</v>
      </c>
      <c r="P155" s="853"/>
      <c r="Q155" s="854">
        <v>51.7</v>
      </c>
      <c r="R155" s="86" t="s">
        <v>228</v>
      </c>
      <c r="S155" s="18">
        <v>1</v>
      </c>
    </row>
    <row r="156" spans="1:19" ht="38.25">
      <c r="A156" s="1245"/>
      <c r="B156" s="1246"/>
      <c r="C156" s="1246"/>
      <c r="D156" s="1247"/>
      <c r="E156" s="1469"/>
      <c r="F156" s="150" t="s">
        <v>229</v>
      </c>
      <c r="G156" s="311">
        <v>100</v>
      </c>
      <c r="H156" s="311">
        <v>100</v>
      </c>
      <c r="I156" s="311">
        <v>100</v>
      </c>
      <c r="J156" s="311">
        <v>100</v>
      </c>
      <c r="K156" s="150" t="s">
        <v>230</v>
      </c>
      <c r="L156" s="1016" t="s">
        <v>112</v>
      </c>
      <c r="M156" s="84" t="s">
        <v>227</v>
      </c>
      <c r="N156" s="670">
        <v>26.4</v>
      </c>
      <c r="O156" s="604">
        <f t="shared" si="32"/>
        <v>26.4</v>
      </c>
      <c r="P156" s="671"/>
      <c r="Q156" s="672"/>
      <c r="R156" s="86"/>
      <c r="S156" s="18"/>
    </row>
    <row r="157" spans="1:19" ht="13.5" thickBot="1">
      <c r="A157" s="1245"/>
      <c r="B157" s="1246"/>
      <c r="C157" s="1246"/>
      <c r="D157" s="1247"/>
      <c r="E157" s="1469"/>
      <c r="F157" s="150"/>
      <c r="G157" s="311"/>
      <c r="H157" s="311"/>
      <c r="I157" s="311"/>
      <c r="J157" s="311"/>
      <c r="K157" s="150"/>
      <c r="L157" s="1016" t="s">
        <v>231</v>
      </c>
      <c r="M157" s="84"/>
      <c r="N157" s="670">
        <v>149.1</v>
      </c>
      <c r="O157" s="604">
        <f t="shared" si="32"/>
        <v>149.1</v>
      </c>
      <c r="P157" s="671"/>
      <c r="Q157" s="672"/>
      <c r="R157" s="86" t="s">
        <v>232</v>
      </c>
      <c r="S157" s="18">
        <v>100</v>
      </c>
    </row>
    <row r="158" spans="1:19" ht="39" thickBot="1">
      <c r="A158" s="1245"/>
      <c r="B158" s="1246"/>
      <c r="C158" s="1246"/>
      <c r="D158" s="1247"/>
      <c r="E158" s="1248"/>
      <c r="F158" s="977" t="s">
        <v>174</v>
      </c>
      <c r="G158" s="983" t="s">
        <v>133</v>
      </c>
      <c r="H158" s="983" t="s">
        <v>133</v>
      </c>
      <c r="I158" s="983" t="s">
        <v>133</v>
      </c>
      <c r="J158" s="983" t="s">
        <v>133</v>
      </c>
      <c r="K158" s="980" t="s">
        <v>175</v>
      </c>
      <c r="L158" s="1228" t="s">
        <v>24</v>
      </c>
      <c r="M158" s="1229"/>
      <c r="N158" s="673">
        <f>SUM(N155:N157)</f>
        <v>229.79999999999998</v>
      </c>
      <c r="O158" s="673">
        <f>SUM(O155:O157)</f>
        <v>178.1</v>
      </c>
      <c r="P158" s="673">
        <f>SUM(P155:P157)</f>
        <v>0</v>
      </c>
      <c r="Q158" s="673">
        <f>SUM(Q155:Q157)</f>
        <v>51.7</v>
      </c>
      <c r="R158" s="86"/>
      <c r="S158" s="18"/>
    </row>
    <row r="159" spans="1:19" s="114" customFormat="1" ht="13.5" thickBot="1">
      <c r="A159" s="992" t="s">
        <v>9</v>
      </c>
      <c r="B159" s="983" t="s">
        <v>11</v>
      </c>
      <c r="C159" s="1074"/>
      <c r="D159" s="1075"/>
      <c r="E159" s="1536"/>
      <c r="F159" s="1438"/>
      <c r="G159" s="1438"/>
      <c r="H159" s="1438"/>
      <c r="I159" s="1438"/>
      <c r="J159" s="1438"/>
      <c r="K159" s="1438"/>
      <c r="L159" s="1438"/>
      <c r="M159" s="1438"/>
      <c r="N159" s="152">
        <f>SUM(N158)</f>
        <v>229.79999999999998</v>
      </c>
      <c r="O159" s="152">
        <f t="shared" ref="O159:Q159" si="33">SUM(O158)</f>
        <v>178.1</v>
      </c>
      <c r="P159" s="152">
        <f t="shared" si="33"/>
        <v>0</v>
      </c>
      <c r="Q159" s="130">
        <f t="shared" si="33"/>
        <v>51.7</v>
      </c>
      <c r="R159" s="129"/>
      <c r="S159" s="12"/>
    </row>
    <row r="160" spans="1:19" s="114" customFormat="1" ht="36" customHeight="1" thickBot="1">
      <c r="A160" s="992" t="s">
        <v>9</v>
      </c>
      <c r="B160" s="983" t="s">
        <v>33</v>
      </c>
      <c r="C160" s="1073"/>
      <c r="D160" s="1076"/>
      <c r="E160" s="1222" t="s">
        <v>233</v>
      </c>
      <c r="F160" s="1224"/>
      <c r="G160" s="1224"/>
      <c r="H160" s="1224"/>
      <c r="I160" s="1224"/>
      <c r="J160" s="1224"/>
      <c r="K160" s="1224"/>
      <c r="L160" s="1224"/>
      <c r="M160" s="1224"/>
      <c r="N160" s="121"/>
      <c r="O160" s="122"/>
      <c r="P160" s="122"/>
      <c r="Q160" s="153"/>
      <c r="R160" s="1025"/>
      <c r="S160" s="12"/>
    </row>
    <row r="161" spans="1:19" ht="56.25" customHeight="1">
      <c r="A161" s="1163" t="s">
        <v>9</v>
      </c>
      <c r="B161" s="1152" t="s">
        <v>33</v>
      </c>
      <c r="C161" s="1152" t="s">
        <v>33</v>
      </c>
      <c r="D161" s="1247"/>
      <c r="E161" s="1509" t="s">
        <v>234</v>
      </c>
      <c r="F161" s="991" t="s">
        <v>235</v>
      </c>
      <c r="G161" s="1018"/>
      <c r="H161" s="1018" t="s">
        <v>82</v>
      </c>
      <c r="I161" s="1018"/>
      <c r="J161" s="1018"/>
      <c r="K161" s="991" t="s">
        <v>236</v>
      </c>
      <c r="L161" s="1016" t="s">
        <v>32</v>
      </c>
      <c r="M161" s="47" t="s">
        <v>237</v>
      </c>
      <c r="N161" s="1046">
        <v>14.3</v>
      </c>
      <c r="O161" s="134">
        <f t="shared" ref="O161:O162" si="34">SUM(N161-Q161)</f>
        <v>0</v>
      </c>
      <c r="P161" s="154"/>
      <c r="Q161" s="99">
        <v>14.3</v>
      </c>
      <c r="R161" s="88" t="s">
        <v>238</v>
      </c>
      <c r="S161" s="983" t="s">
        <v>239</v>
      </c>
    </row>
    <row r="162" spans="1:19" ht="26.25" thickBot="1">
      <c r="A162" s="1163"/>
      <c r="B162" s="1152"/>
      <c r="C162" s="1152"/>
      <c r="D162" s="1247"/>
      <c r="E162" s="1288"/>
      <c r="F162" s="982" t="s">
        <v>240</v>
      </c>
      <c r="G162" s="983" t="s">
        <v>15</v>
      </c>
      <c r="H162" s="983"/>
      <c r="I162" s="983"/>
      <c r="J162" s="983"/>
      <c r="K162" s="980" t="s">
        <v>140</v>
      </c>
      <c r="L162" s="11"/>
      <c r="M162" s="58"/>
      <c r="N162" s="1023"/>
      <c r="O162" s="127">
        <f t="shared" si="34"/>
        <v>0</v>
      </c>
      <c r="P162" s="155"/>
      <c r="Q162" s="1024"/>
      <c r="R162" s="156" t="s">
        <v>241</v>
      </c>
      <c r="S162" s="983" t="s">
        <v>15</v>
      </c>
    </row>
    <row r="163" spans="1:19" ht="39" thickBot="1">
      <c r="A163" s="1163"/>
      <c r="B163" s="1152"/>
      <c r="C163" s="1152"/>
      <c r="D163" s="1247"/>
      <c r="E163" s="1288"/>
      <c r="F163" s="977" t="s">
        <v>174</v>
      </c>
      <c r="G163" s="983" t="s">
        <v>133</v>
      </c>
      <c r="H163" s="983" t="s">
        <v>133</v>
      </c>
      <c r="I163" s="983" t="s">
        <v>133</v>
      </c>
      <c r="J163" s="983"/>
      <c r="K163" s="980" t="s">
        <v>175</v>
      </c>
      <c r="L163" s="1421" t="s">
        <v>24</v>
      </c>
      <c r="M163" s="1422"/>
      <c r="N163" s="152">
        <f>SUM(N161:N162)</f>
        <v>14.3</v>
      </c>
      <c r="O163" s="152">
        <f>SUM(O161:O162)</f>
        <v>0</v>
      </c>
      <c r="P163" s="152">
        <f>SUM(P161:P162)</f>
        <v>0</v>
      </c>
      <c r="Q163" s="130">
        <f>SUM(Q161:Q162)</f>
        <v>14.3</v>
      </c>
      <c r="R163" s="88"/>
      <c r="S163" s="12"/>
    </row>
    <row r="164" spans="1:19">
      <c r="A164" s="1163" t="s">
        <v>9</v>
      </c>
      <c r="B164" s="1152" t="s">
        <v>33</v>
      </c>
      <c r="C164" s="1152" t="s">
        <v>12</v>
      </c>
      <c r="D164" s="1439"/>
      <c r="E164" s="1537" t="s">
        <v>242</v>
      </c>
      <c r="F164" s="967"/>
      <c r="G164" s="39"/>
      <c r="H164" s="39"/>
      <c r="I164" s="39"/>
      <c r="J164" s="39"/>
      <c r="K164" s="967"/>
      <c r="L164" s="1016"/>
      <c r="M164" s="84"/>
      <c r="N164" s="133"/>
      <c r="O164" s="127">
        <f t="shared" ref="O164:O165" si="35">SUM(N164-Q164)</f>
        <v>0</v>
      </c>
      <c r="P164" s="134"/>
      <c r="Q164" s="99"/>
      <c r="R164" s="157"/>
      <c r="S164" s="968"/>
    </row>
    <row r="165" spans="1:19" ht="51.75" thickBot="1">
      <c r="A165" s="1163"/>
      <c r="B165" s="1152"/>
      <c r="C165" s="1152"/>
      <c r="D165" s="1440"/>
      <c r="E165" s="1537"/>
      <c r="F165" s="967" t="s">
        <v>243</v>
      </c>
      <c r="G165" s="39"/>
      <c r="H165" s="39"/>
      <c r="I165" s="39">
        <v>3</v>
      </c>
      <c r="J165" s="39"/>
      <c r="K165" s="967" t="s">
        <v>185</v>
      </c>
      <c r="L165" s="1016" t="s">
        <v>32</v>
      </c>
      <c r="M165" s="84" t="s">
        <v>179</v>
      </c>
      <c r="N165" s="713">
        <v>15.6</v>
      </c>
      <c r="O165" s="711">
        <f t="shared" si="35"/>
        <v>15.6</v>
      </c>
      <c r="P165" s="715"/>
      <c r="Q165" s="716"/>
      <c r="R165" s="158" t="s">
        <v>244</v>
      </c>
      <c r="S165" s="983" t="s">
        <v>17</v>
      </c>
    </row>
    <row r="166" spans="1:19" ht="39" thickBot="1">
      <c r="A166" s="1163"/>
      <c r="B166" s="1152"/>
      <c r="C166" s="1152"/>
      <c r="D166" s="1441"/>
      <c r="E166" s="1538"/>
      <c r="F166" s="977" t="s">
        <v>174</v>
      </c>
      <c r="G166" s="983" t="s">
        <v>133</v>
      </c>
      <c r="H166" s="983" t="s">
        <v>133</v>
      </c>
      <c r="I166" s="983" t="s">
        <v>133</v>
      </c>
      <c r="J166" s="983" t="s">
        <v>133</v>
      </c>
      <c r="K166" s="980" t="s">
        <v>175</v>
      </c>
      <c r="L166" s="1539" t="s">
        <v>24</v>
      </c>
      <c r="M166" s="1540"/>
      <c r="N166" s="701">
        <f>SUM(N164:N165)</f>
        <v>15.6</v>
      </c>
      <c r="O166" s="701">
        <f>SUM(O164:O165)</f>
        <v>15.6</v>
      </c>
      <c r="P166" s="701">
        <f>SUM(P164:P165)</f>
        <v>0</v>
      </c>
      <c r="Q166" s="702">
        <f>SUM(Q164:Q165)</f>
        <v>0</v>
      </c>
      <c r="R166" s="149"/>
      <c r="S166" s="12"/>
    </row>
    <row r="167" spans="1:19" s="114" customFormat="1" ht="13.5" thickBot="1">
      <c r="A167" s="992" t="s">
        <v>9</v>
      </c>
      <c r="B167" s="983" t="s">
        <v>33</v>
      </c>
      <c r="C167" s="1074"/>
      <c r="D167" s="1075"/>
      <c r="E167" s="1536" t="s">
        <v>23</v>
      </c>
      <c r="F167" s="1438"/>
      <c r="G167" s="1438"/>
      <c r="H167" s="1438"/>
      <c r="I167" s="1438"/>
      <c r="J167" s="1438"/>
      <c r="K167" s="1438"/>
      <c r="L167" s="1438"/>
      <c r="M167" s="1541"/>
      <c r="N167" s="152">
        <f>SUM(N163+N166)</f>
        <v>29.9</v>
      </c>
      <c r="O167" s="152">
        <f t="shared" ref="O167:Q167" si="36">SUM(O163+O166)</f>
        <v>15.6</v>
      </c>
      <c r="P167" s="152">
        <f t="shared" si="36"/>
        <v>0</v>
      </c>
      <c r="Q167" s="130">
        <f t="shared" si="36"/>
        <v>14.3</v>
      </c>
      <c r="R167" s="129"/>
      <c r="S167" s="12"/>
    </row>
    <row r="168" spans="1:19" ht="27" customHeight="1" thickBot="1">
      <c r="A168" s="1027" t="s">
        <v>9</v>
      </c>
      <c r="B168" s="1017" t="s">
        <v>12</v>
      </c>
      <c r="C168" s="1077"/>
      <c r="D168" s="1078"/>
      <c r="E168" s="1222" t="s">
        <v>245</v>
      </c>
      <c r="F168" s="1224"/>
      <c r="G168" s="1224"/>
      <c r="H168" s="1224"/>
      <c r="I168" s="1224"/>
      <c r="J168" s="1224"/>
      <c r="K168" s="1224"/>
      <c r="L168" s="1224"/>
      <c r="M168" s="1224"/>
      <c r="N168" s="121"/>
      <c r="O168" s="122"/>
      <c r="P168" s="122"/>
      <c r="Q168" s="122"/>
      <c r="R168" s="967"/>
      <c r="S168" s="12"/>
    </row>
    <row r="169" spans="1:19">
      <c r="A169" s="1163" t="s">
        <v>9</v>
      </c>
      <c r="B169" s="1415" t="s">
        <v>12</v>
      </c>
      <c r="C169" s="1415" t="s">
        <v>33</v>
      </c>
      <c r="D169" s="1439"/>
      <c r="E169" s="1283" t="s">
        <v>246</v>
      </c>
      <c r="F169" s="1019"/>
      <c r="G169" s="1019"/>
      <c r="H169" s="1019"/>
      <c r="I169" s="1019"/>
      <c r="J169" s="1019"/>
      <c r="K169" s="1019"/>
      <c r="L169" s="109"/>
      <c r="M169" s="159"/>
      <c r="N169" s="123"/>
      <c r="O169" s="124">
        <f t="shared" ref="O169:O170" si="37">SUM(N169-Q169)</f>
        <v>0</v>
      </c>
      <c r="P169" s="124"/>
      <c r="Q169" s="55"/>
      <c r="R169" s="95"/>
      <c r="S169" s="983"/>
    </row>
    <row r="170" spans="1:19" ht="39" thickBot="1">
      <c r="A170" s="1163"/>
      <c r="B170" s="1416"/>
      <c r="C170" s="1416"/>
      <c r="D170" s="1440"/>
      <c r="E170" s="1465"/>
      <c r="F170" s="980" t="s">
        <v>247</v>
      </c>
      <c r="G170" s="39"/>
      <c r="H170" s="39"/>
      <c r="I170" s="39" t="s">
        <v>248</v>
      </c>
      <c r="J170" s="39"/>
      <c r="K170" s="967" t="s">
        <v>217</v>
      </c>
      <c r="L170" s="11" t="s">
        <v>32</v>
      </c>
      <c r="M170" s="84" t="s">
        <v>249</v>
      </c>
      <c r="N170" s="789">
        <v>15.4</v>
      </c>
      <c r="O170" s="715">
        <f t="shared" si="37"/>
        <v>15.4</v>
      </c>
      <c r="P170" s="860"/>
      <c r="Q170" s="716"/>
      <c r="R170" s="95" t="s">
        <v>250</v>
      </c>
      <c r="S170" s="983" t="s">
        <v>248</v>
      </c>
    </row>
    <row r="171" spans="1:19" ht="39" thickBot="1">
      <c r="A171" s="1163"/>
      <c r="B171" s="1417"/>
      <c r="C171" s="1417"/>
      <c r="D171" s="1441"/>
      <c r="E171" s="1278"/>
      <c r="F171" s="977" t="s">
        <v>174</v>
      </c>
      <c r="G171" s="983" t="s">
        <v>133</v>
      </c>
      <c r="H171" s="983" t="s">
        <v>133</v>
      </c>
      <c r="I171" s="983" t="s">
        <v>133</v>
      </c>
      <c r="J171" s="983" t="s">
        <v>133</v>
      </c>
      <c r="K171" s="980" t="s">
        <v>175</v>
      </c>
      <c r="L171" s="1421" t="s">
        <v>24</v>
      </c>
      <c r="M171" s="1422"/>
      <c r="N171" s="702">
        <f>SUM(N169:N170)</f>
        <v>15.4</v>
      </c>
      <c r="O171" s="702">
        <f>SUM(O169:O170)</f>
        <v>15.4</v>
      </c>
      <c r="P171" s="702">
        <f>SUM(P169:P170)</f>
        <v>0</v>
      </c>
      <c r="Q171" s="730">
        <f>SUM(Q169:Q170)</f>
        <v>0</v>
      </c>
      <c r="R171" s="125"/>
      <c r="S171" s="12"/>
    </row>
    <row r="172" spans="1:19" ht="63.75">
      <c r="A172" s="1163" t="s">
        <v>9</v>
      </c>
      <c r="B172" s="1152" t="s">
        <v>12</v>
      </c>
      <c r="C172" s="1152" t="s">
        <v>12</v>
      </c>
      <c r="D172" s="1247"/>
      <c r="E172" s="1542" t="s">
        <v>251</v>
      </c>
      <c r="F172" s="1011" t="s">
        <v>252</v>
      </c>
      <c r="G172" s="39" t="s">
        <v>253</v>
      </c>
      <c r="H172" s="39" t="s">
        <v>254</v>
      </c>
      <c r="I172" s="39" t="s">
        <v>253</v>
      </c>
      <c r="J172" s="39" t="s">
        <v>254</v>
      </c>
      <c r="K172" s="967" t="s">
        <v>194</v>
      </c>
      <c r="L172" s="1016" t="s">
        <v>255</v>
      </c>
      <c r="M172" s="84" t="s">
        <v>249</v>
      </c>
      <c r="N172" s="713">
        <v>62.12</v>
      </c>
      <c r="O172" s="711">
        <f t="shared" ref="O172" si="38">SUM(N172-Q172)</f>
        <v>62.12</v>
      </c>
      <c r="P172" s="715">
        <v>2</v>
      </c>
      <c r="Q172" s="717"/>
      <c r="R172" s="125" t="s">
        <v>256</v>
      </c>
      <c r="S172" s="983" t="s">
        <v>257</v>
      </c>
    </row>
    <row r="173" spans="1:19" ht="13.5" thickBot="1">
      <c r="A173" s="1163"/>
      <c r="B173" s="1152"/>
      <c r="C173" s="1152"/>
      <c r="D173" s="1247"/>
      <c r="E173" s="1537"/>
      <c r="F173" s="967"/>
      <c r="G173" s="967"/>
      <c r="H173" s="967"/>
      <c r="I173" s="967"/>
      <c r="J173" s="967"/>
      <c r="K173" s="967"/>
      <c r="L173" s="11"/>
      <c r="M173" s="84"/>
      <c r="N173" s="1023"/>
      <c r="O173" s="127">
        <f>SUM(N173-Q173)</f>
        <v>0</v>
      </c>
      <c r="P173" s="161"/>
      <c r="Q173" s="128"/>
      <c r="R173" s="129"/>
      <c r="S173" s="983"/>
    </row>
    <row r="174" spans="1:19" ht="39" thickBot="1">
      <c r="A174" s="1163"/>
      <c r="B174" s="1152"/>
      <c r="C174" s="1152"/>
      <c r="D174" s="1247"/>
      <c r="E174" s="1538"/>
      <c r="F174" s="977" t="s">
        <v>174</v>
      </c>
      <c r="G174" s="983" t="s">
        <v>133</v>
      </c>
      <c r="H174" s="983" t="s">
        <v>133</v>
      </c>
      <c r="I174" s="983" t="s">
        <v>133</v>
      </c>
      <c r="J174" s="983" t="s">
        <v>133</v>
      </c>
      <c r="K174" s="980" t="s">
        <v>175</v>
      </c>
      <c r="L174" s="1421" t="s">
        <v>24</v>
      </c>
      <c r="M174" s="1540"/>
      <c r="N174" s="702">
        <f>SUM(N172:N173)</f>
        <v>62.12</v>
      </c>
      <c r="O174" s="702">
        <f>SUM(O172:O173)</f>
        <v>62.12</v>
      </c>
      <c r="P174" s="702">
        <f>SUM(P172:P173)</f>
        <v>2</v>
      </c>
      <c r="Q174" s="702">
        <f>SUM(Q172:Q173)</f>
        <v>0</v>
      </c>
      <c r="R174" s="129"/>
      <c r="S174" s="12"/>
    </row>
    <row r="175" spans="1:19" ht="38.25">
      <c r="A175" s="1163" t="s">
        <v>9</v>
      </c>
      <c r="B175" s="1152" t="s">
        <v>12</v>
      </c>
      <c r="C175" s="1152" t="s">
        <v>34</v>
      </c>
      <c r="D175" s="1247"/>
      <c r="E175" s="1537" t="s">
        <v>258</v>
      </c>
      <c r="F175" s="162" t="s">
        <v>259</v>
      </c>
      <c r="G175" s="39"/>
      <c r="H175" s="39"/>
      <c r="I175" s="18" t="s">
        <v>260</v>
      </c>
      <c r="J175" s="39"/>
      <c r="K175" s="967" t="s">
        <v>217</v>
      </c>
      <c r="L175" s="1016" t="s">
        <v>32</v>
      </c>
      <c r="M175" s="159" t="s">
        <v>261</v>
      </c>
      <c r="N175" s="713">
        <v>2</v>
      </c>
      <c r="O175" s="711">
        <f t="shared" ref="O175:O176" si="39">SUM(N175-Q175)</f>
        <v>2</v>
      </c>
      <c r="P175" s="715"/>
      <c r="Q175" s="716"/>
      <c r="R175" s="129" t="s">
        <v>262</v>
      </c>
      <c r="S175" s="1079" t="s">
        <v>1029</v>
      </c>
    </row>
    <row r="176" spans="1:19" ht="13.5" thickBot="1">
      <c r="A176" s="1163"/>
      <c r="B176" s="1152"/>
      <c r="C176" s="1152"/>
      <c r="D176" s="1247"/>
      <c r="E176" s="1537"/>
      <c r="F176" s="967"/>
      <c r="G176" s="39"/>
      <c r="H176" s="39"/>
      <c r="I176" s="39"/>
      <c r="J176" s="39"/>
      <c r="K176" s="967"/>
      <c r="L176" s="1016"/>
      <c r="M176" s="84"/>
      <c r="N176" s="713"/>
      <c r="O176" s="711">
        <f t="shared" si="39"/>
        <v>0</v>
      </c>
      <c r="P176" s="715"/>
      <c r="Q176" s="716"/>
      <c r="R176" s="129"/>
      <c r="S176" s="983"/>
    </row>
    <row r="177" spans="1:19" ht="39" thickBot="1">
      <c r="A177" s="1163"/>
      <c r="B177" s="1152"/>
      <c r="C177" s="1152"/>
      <c r="D177" s="1247"/>
      <c r="E177" s="1538"/>
      <c r="F177" s="977" t="s">
        <v>174</v>
      </c>
      <c r="G177" s="983" t="s">
        <v>133</v>
      </c>
      <c r="H177" s="983" t="s">
        <v>133</v>
      </c>
      <c r="I177" s="983" t="s">
        <v>133</v>
      </c>
      <c r="J177" s="983" t="s">
        <v>133</v>
      </c>
      <c r="K177" s="980" t="s">
        <v>175</v>
      </c>
      <c r="L177" s="1539" t="s">
        <v>24</v>
      </c>
      <c r="M177" s="1540"/>
      <c r="N177" s="701">
        <f>SUM(N175:N176)</f>
        <v>2</v>
      </c>
      <c r="O177" s="701">
        <f>SUM(O175:O176)</f>
        <v>2</v>
      </c>
      <c r="P177" s="701">
        <f>SUM(P175:P176)</f>
        <v>0</v>
      </c>
      <c r="Q177" s="702">
        <f>SUM(Q175:Q176)</f>
        <v>0</v>
      </c>
      <c r="R177" s="149"/>
      <c r="S177" s="12"/>
    </row>
    <row r="178" spans="1:19" s="114" customFormat="1" ht="13.5" thickBot="1">
      <c r="A178" s="992" t="s">
        <v>9</v>
      </c>
      <c r="B178" s="983" t="s">
        <v>12</v>
      </c>
      <c r="C178" s="242"/>
      <c r="D178" s="1080"/>
      <c r="E178" s="1535" t="s">
        <v>23</v>
      </c>
      <c r="F178" s="1438"/>
      <c r="G178" s="1438"/>
      <c r="H178" s="1438"/>
      <c r="I178" s="1438"/>
      <c r="J178" s="1438"/>
      <c r="K178" s="1438"/>
      <c r="L178" s="1438"/>
      <c r="M178" s="1541"/>
      <c r="N178" s="701">
        <f>SUM(N171+N174+N177)</f>
        <v>79.52</v>
      </c>
      <c r="O178" s="701">
        <f t="shared" ref="O178:Q178" si="40">SUM(O171+O174+O177)</f>
        <v>79.52</v>
      </c>
      <c r="P178" s="701">
        <f t="shared" si="40"/>
        <v>2</v>
      </c>
      <c r="Q178" s="702">
        <f t="shared" si="40"/>
        <v>0</v>
      </c>
      <c r="R178" s="129"/>
      <c r="S178" s="12"/>
    </row>
    <row r="179" spans="1:19" s="114" customFormat="1" ht="28.5" customHeight="1" thickBot="1">
      <c r="A179" s="992" t="s">
        <v>9</v>
      </c>
      <c r="B179" s="983" t="s">
        <v>34</v>
      </c>
      <c r="C179" s="1071"/>
      <c r="D179" s="1076"/>
      <c r="E179" s="1222" t="s">
        <v>263</v>
      </c>
      <c r="F179" s="1223"/>
      <c r="G179" s="1223"/>
      <c r="H179" s="1223"/>
      <c r="I179" s="1223"/>
      <c r="J179" s="1223"/>
      <c r="K179" s="1223"/>
      <c r="L179" s="1224"/>
      <c r="M179" s="1224"/>
      <c r="N179" s="121"/>
      <c r="O179" s="122"/>
      <c r="P179" s="122"/>
      <c r="Q179" s="122"/>
      <c r="R179" s="967"/>
      <c r="S179" s="12"/>
    </row>
    <row r="180" spans="1:19" ht="61.5" customHeight="1">
      <c r="A180" s="1163" t="s">
        <v>9</v>
      </c>
      <c r="B180" s="1152" t="s">
        <v>34</v>
      </c>
      <c r="C180" s="1152" t="s">
        <v>10</v>
      </c>
      <c r="D180" s="1247"/>
      <c r="E180" s="1537" t="s">
        <v>264</v>
      </c>
      <c r="F180" s="163" t="s">
        <v>265</v>
      </c>
      <c r="G180" s="164"/>
      <c r="H180" s="180">
        <v>5</v>
      </c>
      <c r="I180" s="180">
        <v>6</v>
      </c>
      <c r="J180" s="180">
        <v>6</v>
      </c>
      <c r="K180" s="967" t="s">
        <v>266</v>
      </c>
      <c r="L180" s="165" t="s">
        <v>32</v>
      </c>
      <c r="M180" s="166" t="s">
        <v>267</v>
      </c>
      <c r="N180" s="123">
        <v>1.5</v>
      </c>
      <c r="O180" s="168">
        <f t="shared" ref="O180:O183" si="41">SUM(N180-Q180)</f>
        <v>1.5</v>
      </c>
      <c r="P180" s="616"/>
      <c r="Q180" s="645"/>
      <c r="R180" s="171" t="s">
        <v>268</v>
      </c>
      <c r="S180" s="172">
        <v>17</v>
      </c>
    </row>
    <row r="181" spans="1:19" ht="276" customHeight="1">
      <c r="A181" s="1163"/>
      <c r="B181" s="1152"/>
      <c r="C181" s="1152"/>
      <c r="D181" s="1247"/>
      <c r="E181" s="1537"/>
      <c r="F181" s="163" t="s">
        <v>269</v>
      </c>
      <c r="G181" s="164"/>
      <c r="H181" s="180" t="s">
        <v>270</v>
      </c>
      <c r="I181" s="180" t="s">
        <v>271</v>
      </c>
      <c r="J181" s="180" t="s">
        <v>270</v>
      </c>
      <c r="K181" s="967" t="s">
        <v>266</v>
      </c>
      <c r="L181" s="977" t="s">
        <v>32</v>
      </c>
      <c r="M181" s="173" t="s">
        <v>267</v>
      </c>
      <c r="N181" s="864">
        <v>3</v>
      </c>
      <c r="O181" s="175">
        <f t="shared" si="41"/>
        <v>3</v>
      </c>
      <c r="P181" s="572"/>
      <c r="Q181" s="641"/>
      <c r="R181" s="171" t="s">
        <v>272</v>
      </c>
      <c r="S181" s="172" t="s">
        <v>273</v>
      </c>
    </row>
    <row r="182" spans="1:19" ht="78.75" customHeight="1">
      <c r="A182" s="1163"/>
      <c r="B182" s="1152"/>
      <c r="C182" s="1152"/>
      <c r="D182" s="1247"/>
      <c r="E182" s="1537"/>
      <c r="F182" s="178" t="s">
        <v>274</v>
      </c>
      <c r="G182" s="164"/>
      <c r="H182" s="180">
        <v>1</v>
      </c>
      <c r="I182" s="180">
        <v>2</v>
      </c>
      <c r="J182" s="180">
        <v>1</v>
      </c>
      <c r="K182" s="967" t="s">
        <v>266</v>
      </c>
      <c r="L182" s="977" t="s">
        <v>32</v>
      </c>
      <c r="M182" s="173" t="s">
        <v>267</v>
      </c>
      <c r="N182" s="864">
        <v>1</v>
      </c>
      <c r="O182" s="175">
        <f t="shared" si="41"/>
        <v>1</v>
      </c>
      <c r="P182" s="572"/>
      <c r="Q182" s="641"/>
      <c r="R182" s="171" t="s">
        <v>275</v>
      </c>
      <c r="S182" s="172">
        <v>4</v>
      </c>
    </row>
    <row r="183" spans="1:19" ht="131.25" customHeight="1">
      <c r="A183" s="1163"/>
      <c r="B183" s="1152"/>
      <c r="C183" s="1152"/>
      <c r="D183" s="1247"/>
      <c r="E183" s="1537"/>
      <c r="F183" s="163" t="s">
        <v>276</v>
      </c>
      <c r="G183" s="164"/>
      <c r="H183" s="865">
        <v>0.1</v>
      </c>
      <c r="I183" s="865">
        <v>6.6666666666666666E-2</v>
      </c>
      <c r="J183" s="865">
        <v>0.1</v>
      </c>
      <c r="K183" s="967" t="s">
        <v>266</v>
      </c>
      <c r="L183" s="977" t="s">
        <v>32</v>
      </c>
      <c r="M183" s="173" t="s">
        <v>267</v>
      </c>
      <c r="N183" s="864">
        <v>1</v>
      </c>
      <c r="O183" s="175">
        <f t="shared" si="41"/>
        <v>1</v>
      </c>
      <c r="P183" s="572"/>
      <c r="Q183" s="641"/>
      <c r="R183" s="171" t="s">
        <v>277</v>
      </c>
      <c r="S183" s="179" t="s">
        <v>278</v>
      </c>
    </row>
    <row r="184" spans="1:19" ht="87.75" customHeight="1">
      <c r="A184" s="1163"/>
      <c r="B184" s="1152"/>
      <c r="C184" s="1152"/>
      <c r="D184" s="1247"/>
      <c r="E184" s="1537"/>
      <c r="F184" s="163" t="s">
        <v>279</v>
      </c>
      <c r="G184" s="180">
        <v>30</v>
      </c>
      <c r="H184" s="180">
        <v>35</v>
      </c>
      <c r="I184" s="180">
        <v>30</v>
      </c>
      <c r="J184" s="180">
        <v>30</v>
      </c>
      <c r="K184" s="967" t="s">
        <v>266</v>
      </c>
      <c r="L184" s="977" t="s">
        <v>32</v>
      </c>
      <c r="M184" s="173" t="s">
        <v>267</v>
      </c>
      <c r="N184" s="174"/>
      <c r="O184" s="175">
        <f t="shared" ref="O184:O185" si="42">SUM(N184-Q184)</f>
        <v>0</v>
      </c>
      <c r="P184" s="176"/>
      <c r="Q184" s="177"/>
      <c r="R184" s="171" t="s">
        <v>280</v>
      </c>
      <c r="S184" s="172">
        <v>125</v>
      </c>
    </row>
    <row r="185" spans="1:19" ht="186.75" customHeight="1" thickBot="1">
      <c r="A185" s="1163"/>
      <c r="B185" s="1152"/>
      <c r="C185" s="1152"/>
      <c r="D185" s="1247"/>
      <c r="E185" s="1537"/>
      <c r="F185" s="163" t="s">
        <v>281</v>
      </c>
      <c r="G185" s="180"/>
      <c r="H185" s="180">
        <v>1</v>
      </c>
      <c r="I185" s="180">
        <v>1</v>
      </c>
      <c r="J185" s="164"/>
      <c r="K185" s="967" t="s">
        <v>266</v>
      </c>
      <c r="L185" s="977" t="s">
        <v>32</v>
      </c>
      <c r="M185" s="173" t="s">
        <v>267</v>
      </c>
      <c r="N185" s="866">
        <v>1</v>
      </c>
      <c r="O185" s="181">
        <f t="shared" si="42"/>
        <v>1</v>
      </c>
      <c r="P185" s="182"/>
      <c r="Q185" s="183"/>
      <c r="R185" s="178" t="s">
        <v>282</v>
      </c>
      <c r="S185" s="184">
        <v>2</v>
      </c>
    </row>
    <row r="186" spans="1:19" ht="39" thickBot="1">
      <c r="A186" s="1163"/>
      <c r="B186" s="1152"/>
      <c r="C186" s="1152"/>
      <c r="D186" s="1247"/>
      <c r="E186" s="1538"/>
      <c r="F186" s="977" t="s">
        <v>174</v>
      </c>
      <c r="G186" s="983" t="s">
        <v>133</v>
      </c>
      <c r="H186" s="983" t="s">
        <v>133</v>
      </c>
      <c r="I186" s="983" t="s">
        <v>133</v>
      </c>
      <c r="J186" s="983" t="s">
        <v>133</v>
      </c>
      <c r="K186" s="980" t="s">
        <v>175</v>
      </c>
      <c r="L186" s="1539" t="s">
        <v>24</v>
      </c>
      <c r="M186" s="1540"/>
      <c r="N186" s="701">
        <f t="shared" ref="N186:Q186" si="43">SUM(N180:N185)</f>
        <v>7.5</v>
      </c>
      <c r="O186" s="701">
        <f t="shared" si="43"/>
        <v>7.5</v>
      </c>
      <c r="P186" s="701">
        <f t="shared" si="43"/>
        <v>0</v>
      </c>
      <c r="Q186" s="701">
        <f t="shared" si="43"/>
        <v>0</v>
      </c>
      <c r="R186" s="185"/>
      <c r="S186" s="12"/>
    </row>
    <row r="187" spans="1:19" s="114" customFormat="1" ht="13.5" thickBot="1">
      <c r="A187" s="992" t="s">
        <v>9</v>
      </c>
      <c r="B187" s="983" t="s">
        <v>34</v>
      </c>
      <c r="C187" s="1074"/>
      <c r="D187" s="1081"/>
      <c r="E187" s="1177" t="s">
        <v>23</v>
      </c>
      <c r="F187" s="1178"/>
      <c r="G187" s="1178"/>
      <c r="H187" s="1178"/>
      <c r="I187" s="1178"/>
      <c r="J187" s="1178"/>
      <c r="K187" s="1178"/>
      <c r="L187" s="1178"/>
      <c r="M187" s="1432"/>
      <c r="N187" s="867">
        <f>SUM(N186)</f>
        <v>7.5</v>
      </c>
      <c r="O187" s="867">
        <f t="shared" ref="O187:Q187" si="44">SUM(O186)</f>
        <v>7.5</v>
      </c>
      <c r="P187" s="867">
        <f t="shared" si="44"/>
        <v>0</v>
      </c>
      <c r="Q187" s="867">
        <f t="shared" si="44"/>
        <v>0</v>
      </c>
      <c r="R187" s="125"/>
      <c r="S187" s="12"/>
    </row>
    <row r="188" spans="1:19" s="114" customFormat="1" ht="13.5" thickBot="1">
      <c r="A188" s="1012" t="s">
        <v>9</v>
      </c>
      <c r="B188" s="1433" t="s">
        <v>25</v>
      </c>
      <c r="C188" s="1428"/>
      <c r="D188" s="1428"/>
      <c r="E188" s="1428"/>
      <c r="F188" s="1428"/>
      <c r="G188" s="1428"/>
      <c r="H188" s="1428"/>
      <c r="I188" s="1428"/>
      <c r="J188" s="1428"/>
      <c r="K188" s="1428"/>
      <c r="L188" s="1428"/>
      <c r="M188" s="1434"/>
      <c r="N188" s="701">
        <f>SUM(N145+N153+N159+N167+N178+N187)</f>
        <v>672.61999999999989</v>
      </c>
      <c r="O188" s="701">
        <f>SUM(O145+O153+O159+O167+O178+O187)</f>
        <v>606.62</v>
      </c>
      <c r="P188" s="701">
        <f>SUM(P145+P153+P159+P167+P178+P187)</f>
        <v>2</v>
      </c>
      <c r="Q188" s="701">
        <f>SUM(Q145+Q153+Q159+Q167+Q178+Q187)</f>
        <v>66</v>
      </c>
      <c r="R188" s="125"/>
      <c r="S188" s="12"/>
    </row>
    <row r="189" spans="1:19" s="114" customFormat="1" ht="13.5" thickBot="1">
      <c r="A189" s="1012"/>
      <c r="B189" s="1433" t="s">
        <v>283</v>
      </c>
      <c r="C189" s="1428"/>
      <c r="D189" s="1546"/>
      <c r="E189" s="1546"/>
      <c r="F189" s="1546"/>
      <c r="G189" s="1546"/>
      <c r="H189" s="1546"/>
      <c r="I189" s="1546"/>
      <c r="J189" s="1546"/>
      <c r="K189" s="1546"/>
      <c r="L189" s="1546"/>
      <c r="M189" s="1547"/>
      <c r="N189" s="701">
        <f t="shared" ref="N189:Q189" si="45">SUM(N188)</f>
        <v>672.61999999999989</v>
      </c>
      <c r="O189" s="701">
        <f t="shared" si="45"/>
        <v>606.62</v>
      </c>
      <c r="P189" s="701">
        <f t="shared" si="45"/>
        <v>2</v>
      </c>
      <c r="Q189" s="730">
        <f t="shared" si="45"/>
        <v>66</v>
      </c>
      <c r="R189" s="125"/>
      <c r="S189" s="12"/>
    </row>
    <row r="190" spans="1:19" s="114" customFormat="1" ht="13.5" thickBot="1">
      <c r="A190" s="53"/>
      <c r="B190" s="811"/>
      <c r="C190" s="811"/>
      <c r="D190" s="75"/>
      <c r="E190" s="75"/>
      <c r="F190" s="75"/>
      <c r="G190" s="75"/>
      <c r="H190" s="75"/>
      <c r="I190" s="75"/>
      <c r="J190" s="75"/>
      <c r="K190" s="75"/>
      <c r="L190" s="75"/>
      <c r="M190" s="75"/>
      <c r="N190" s="115"/>
      <c r="O190" s="115"/>
      <c r="P190" s="115"/>
      <c r="Q190" s="115"/>
      <c r="R190" s="186"/>
      <c r="S190" s="187"/>
    </row>
    <row r="191" spans="1:19" ht="13.5" thickBot="1">
      <c r="A191" s="1188" t="s">
        <v>68</v>
      </c>
      <c r="B191" s="1189"/>
      <c r="C191" s="1189"/>
      <c r="D191" s="1189"/>
      <c r="E191" s="1189"/>
      <c r="F191" s="1189"/>
      <c r="G191" s="1189"/>
      <c r="H191" s="1189"/>
      <c r="I191" s="1189"/>
      <c r="J191" s="1189"/>
      <c r="K191" s="1189"/>
      <c r="L191" s="1189"/>
      <c r="M191" s="1190"/>
      <c r="N191" s="1230" t="s">
        <v>130</v>
      </c>
      <c r="O191" s="1231"/>
      <c r="P191" s="1231"/>
      <c r="Q191" s="1232"/>
      <c r="S191" s="53"/>
    </row>
    <row r="192" spans="1:19" ht="13.5" thickBot="1">
      <c r="A192" s="1554" t="s">
        <v>24</v>
      </c>
      <c r="B192" s="1555"/>
      <c r="C192" s="1555"/>
      <c r="D192" s="1555"/>
      <c r="E192" s="1555"/>
      <c r="F192" s="1555"/>
      <c r="G192" s="1555"/>
      <c r="H192" s="1555"/>
      <c r="I192" s="1555"/>
      <c r="J192" s="1555"/>
      <c r="K192" s="1555"/>
      <c r="L192" s="1555"/>
      <c r="M192" s="1556"/>
      <c r="N192" s="1557">
        <f>SUM(N193+N204)</f>
        <v>672.62</v>
      </c>
      <c r="O192" s="1558"/>
      <c r="P192" s="1558"/>
      <c r="Q192" s="1559"/>
      <c r="R192" s="188"/>
      <c r="S192" s="187"/>
    </row>
    <row r="193" spans="1:19" ht="13.5" thickBot="1">
      <c r="A193" s="1548" t="s">
        <v>28</v>
      </c>
      <c r="B193" s="1549"/>
      <c r="C193" s="1549"/>
      <c r="D193" s="1549"/>
      <c r="E193" s="1549"/>
      <c r="F193" s="1549"/>
      <c r="G193" s="1549"/>
      <c r="H193" s="1549"/>
      <c r="I193" s="1549"/>
      <c r="J193" s="1549"/>
      <c r="K193" s="1549"/>
      <c r="L193" s="1549"/>
      <c r="M193" s="1560"/>
      <c r="N193" s="1551">
        <f>SUM(N194:Q203)</f>
        <v>497.12</v>
      </c>
      <c r="O193" s="1552"/>
      <c r="P193" s="1552"/>
      <c r="Q193" s="1553"/>
      <c r="R193" s="188"/>
      <c r="S193" s="187"/>
    </row>
    <row r="194" spans="1:19">
      <c r="A194" s="1277" t="s">
        <v>47</v>
      </c>
      <c r="B194" s="1278"/>
      <c r="C194" s="1278"/>
      <c r="D194" s="1278"/>
      <c r="E194" s="1278"/>
      <c r="F194" s="1278"/>
      <c r="G194" s="1278"/>
      <c r="H194" s="1278"/>
      <c r="I194" s="1278"/>
      <c r="J194" s="1278"/>
      <c r="K194" s="1278"/>
      <c r="L194" s="1278"/>
      <c r="M194" s="1199"/>
      <c r="N194" s="1216">
        <f>SUMIF(L118:L191,"SB",N118:N191)</f>
        <v>307</v>
      </c>
      <c r="O194" s="1217"/>
      <c r="P194" s="1217"/>
      <c r="Q194" s="1218"/>
      <c r="R194" s="188"/>
      <c r="S194" s="53"/>
    </row>
    <row r="195" spans="1:19">
      <c r="A195" s="1185" t="s">
        <v>48</v>
      </c>
      <c r="B195" s="1186"/>
      <c r="C195" s="1186"/>
      <c r="D195" s="1186"/>
      <c r="E195" s="1186"/>
      <c r="F195" s="1186"/>
      <c r="G195" s="1186"/>
      <c r="H195" s="1186"/>
      <c r="I195" s="1186"/>
      <c r="J195" s="1186"/>
      <c r="K195" s="1186"/>
      <c r="L195" s="1186"/>
      <c r="M195" s="1187"/>
      <c r="N195" s="1216">
        <f>SUMIF(L118:L191,"VD",N118:N191)</f>
        <v>78.8</v>
      </c>
      <c r="O195" s="1217"/>
      <c r="P195" s="1217"/>
      <c r="Q195" s="1218"/>
      <c r="R195" s="188"/>
      <c r="S195" s="53"/>
    </row>
    <row r="196" spans="1:19">
      <c r="A196" s="1279" t="s">
        <v>61</v>
      </c>
      <c r="B196" s="1280"/>
      <c r="C196" s="1280"/>
      <c r="D196" s="1280"/>
      <c r="E196" s="1280"/>
      <c r="F196" s="1280"/>
      <c r="G196" s="1280"/>
      <c r="H196" s="1280"/>
      <c r="I196" s="1280"/>
      <c r="J196" s="1280"/>
      <c r="K196" s="1280"/>
      <c r="L196" s="1280"/>
      <c r="M196" s="1281"/>
      <c r="N196" s="1216">
        <f>SUMIF(L116:L191,"ML",N116:N191)</f>
        <v>39.700000000000003</v>
      </c>
      <c r="O196" s="1217"/>
      <c r="P196" s="1217"/>
      <c r="Q196" s="1218"/>
      <c r="R196" s="188"/>
      <c r="S196" s="53"/>
    </row>
    <row r="197" spans="1:19">
      <c r="A197" s="1185" t="s">
        <v>49</v>
      </c>
      <c r="B197" s="1186"/>
      <c r="C197" s="1186"/>
      <c r="D197" s="1186"/>
      <c r="E197" s="1186"/>
      <c r="F197" s="1186"/>
      <c r="G197" s="1186"/>
      <c r="H197" s="1186"/>
      <c r="I197" s="1186"/>
      <c r="J197" s="1186"/>
      <c r="K197" s="1186"/>
      <c r="L197" s="1186"/>
      <c r="M197" s="1187"/>
      <c r="N197" s="1216">
        <f>SUMIF(L118:L191,"SP",N118:N191)</f>
        <v>0</v>
      </c>
      <c r="O197" s="1217"/>
      <c r="P197" s="1217"/>
      <c r="Q197" s="1218"/>
      <c r="R197" s="188"/>
      <c r="S197" s="53"/>
    </row>
    <row r="198" spans="1:19">
      <c r="A198" s="1282" t="s">
        <v>77</v>
      </c>
      <c r="B198" s="1283"/>
      <c r="C198" s="1283"/>
      <c r="D198" s="1283"/>
      <c r="E198" s="1283"/>
      <c r="F198" s="1283"/>
      <c r="G198" s="1283"/>
      <c r="H198" s="1283"/>
      <c r="I198" s="1283"/>
      <c r="J198" s="1283"/>
      <c r="K198" s="1283"/>
      <c r="L198" s="1283"/>
      <c r="M198" s="1198"/>
      <c r="N198" s="1216">
        <f>SUMIF(L118:L191,"ESB",N118:N191)</f>
        <v>0</v>
      </c>
      <c r="O198" s="1217"/>
      <c r="P198" s="1217"/>
      <c r="Q198" s="1218"/>
      <c r="R198" s="188"/>
      <c r="S198" s="53"/>
    </row>
    <row r="199" spans="1:19">
      <c r="A199" s="1185" t="s">
        <v>50</v>
      </c>
      <c r="B199" s="1186"/>
      <c r="C199" s="1186"/>
      <c r="D199" s="1186"/>
      <c r="E199" s="1186"/>
      <c r="F199" s="1186"/>
      <c r="G199" s="1186"/>
      <c r="H199" s="1186"/>
      <c r="I199" s="1186"/>
      <c r="J199" s="1186"/>
      <c r="K199" s="1186"/>
      <c r="L199" s="1186"/>
      <c r="M199" s="1187"/>
      <c r="N199" s="1210">
        <f>SUMIF(L117:L188,"VIP",N117:N188)</f>
        <v>0</v>
      </c>
      <c r="O199" s="1211"/>
      <c r="P199" s="1211"/>
      <c r="Q199" s="1212"/>
      <c r="R199" s="188"/>
      <c r="S199" s="53"/>
    </row>
    <row r="200" spans="1:19">
      <c r="A200" s="1185" t="s">
        <v>51</v>
      </c>
      <c r="B200" s="1186"/>
      <c r="C200" s="1186"/>
      <c r="D200" s="1186"/>
      <c r="E200" s="1186"/>
      <c r="F200" s="1186"/>
      <c r="G200" s="1186"/>
      <c r="H200" s="1186"/>
      <c r="I200" s="1186"/>
      <c r="J200" s="1186"/>
      <c r="K200" s="1186"/>
      <c r="L200" s="1186"/>
      <c r="M200" s="1187"/>
      <c r="N200" s="1210">
        <f>SUMIF(L118:L189,"SL",N118:N189)</f>
        <v>0</v>
      </c>
      <c r="O200" s="1211"/>
      <c r="P200" s="1211"/>
      <c r="Q200" s="1212"/>
      <c r="R200" s="188"/>
      <c r="S200" s="53"/>
    </row>
    <row r="201" spans="1:19">
      <c r="A201" s="1213" t="s">
        <v>60</v>
      </c>
      <c r="B201" s="1214"/>
      <c r="C201" s="1214"/>
      <c r="D201" s="1214"/>
      <c r="E201" s="1214"/>
      <c r="F201" s="1214"/>
      <c r="G201" s="1214"/>
      <c r="H201" s="1214"/>
      <c r="I201" s="1214"/>
      <c r="J201" s="1214"/>
      <c r="K201" s="1214"/>
      <c r="L201" s="1214"/>
      <c r="M201" s="1215"/>
      <c r="N201" s="1216">
        <f>SUMIF(L113:L144,"DK",N113:N144)</f>
        <v>0</v>
      </c>
      <c r="O201" s="1217"/>
      <c r="P201" s="1217"/>
      <c r="Q201" s="1218"/>
      <c r="R201" s="188"/>
      <c r="S201" s="53"/>
    </row>
    <row r="202" spans="1:19">
      <c r="A202" s="1185" t="s">
        <v>52</v>
      </c>
      <c r="B202" s="1186"/>
      <c r="C202" s="1186"/>
      <c r="D202" s="1186"/>
      <c r="E202" s="1186"/>
      <c r="F202" s="1186"/>
      <c r="G202" s="1186"/>
      <c r="H202" s="1186"/>
      <c r="I202" s="1186"/>
      <c r="J202" s="1186"/>
      <c r="K202" s="1186"/>
      <c r="L202" s="1186"/>
      <c r="M202" s="1187"/>
      <c r="N202" s="1210">
        <f>SUMIF(L113:L187,"VB",N113:N187)</f>
        <v>71.62</v>
      </c>
      <c r="O202" s="1211"/>
      <c r="P202" s="1211"/>
      <c r="Q202" s="1212"/>
      <c r="R202" s="188"/>
      <c r="S202" s="53"/>
    </row>
    <row r="203" spans="1:19" ht="13.5" thickBot="1">
      <c r="A203" s="1185" t="s">
        <v>76</v>
      </c>
      <c r="B203" s="1186"/>
      <c r="C203" s="1186"/>
      <c r="D203" s="1186"/>
      <c r="E203" s="1186"/>
      <c r="F203" s="1186"/>
      <c r="G203" s="1186"/>
      <c r="H203" s="1186"/>
      <c r="I203" s="1186"/>
      <c r="J203" s="1186"/>
      <c r="K203" s="1186"/>
      <c r="L203" s="1186"/>
      <c r="M203" s="1187"/>
      <c r="N203" s="1216">
        <f>SUMIF(L116:L189,"KLB",N116:N189)</f>
        <v>0</v>
      </c>
      <c r="O203" s="1217"/>
      <c r="P203" s="1217"/>
      <c r="Q203" s="1218"/>
      <c r="R203" s="188"/>
      <c r="S203" s="53"/>
    </row>
    <row r="204" spans="1:19" ht="13.5" thickBot="1">
      <c r="A204" s="1548" t="s">
        <v>29</v>
      </c>
      <c r="B204" s="1549"/>
      <c r="C204" s="1549"/>
      <c r="D204" s="1549"/>
      <c r="E204" s="1549"/>
      <c r="F204" s="1549"/>
      <c r="G204" s="1549"/>
      <c r="H204" s="1549"/>
      <c r="I204" s="1549"/>
      <c r="J204" s="1549"/>
      <c r="K204" s="1549"/>
      <c r="L204" s="1549"/>
      <c r="M204" s="1550"/>
      <c r="N204" s="1551">
        <f>SUM(N205:Q208)</f>
        <v>175.5</v>
      </c>
      <c r="O204" s="1552"/>
      <c r="P204" s="1552"/>
      <c r="Q204" s="1553"/>
      <c r="R204" s="188"/>
      <c r="S204" s="187"/>
    </row>
    <row r="205" spans="1:19">
      <c r="A205" s="1185" t="s">
        <v>53</v>
      </c>
      <c r="B205" s="1186"/>
      <c r="C205" s="1186"/>
      <c r="D205" s="1186"/>
      <c r="E205" s="1186"/>
      <c r="F205" s="1186"/>
      <c r="G205" s="1186"/>
      <c r="H205" s="1186"/>
      <c r="I205" s="1186"/>
      <c r="J205" s="1186"/>
      <c r="K205" s="1186"/>
      <c r="L205" s="1186"/>
      <c r="M205" s="1187"/>
      <c r="N205" s="1216">
        <f>SUMIF(L118:L191,"KL",N118:N191)</f>
        <v>0</v>
      </c>
      <c r="O205" s="1217"/>
      <c r="P205" s="1217"/>
      <c r="Q205" s="1218"/>
      <c r="R205" s="188"/>
      <c r="S205" s="53"/>
    </row>
    <row r="206" spans="1:19">
      <c r="A206" s="1185" t="s">
        <v>54</v>
      </c>
      <c r="B206" s="1186"/>
      <c r="C206" s="1186"/>
      <c r="D206" s="1186"/>
      <c r="E206" s="1186"/>
      <c r="F206" s="1186"/>
      <c r="G206" s="1186"/>
      <c r="H206" s="1186"/>
      <c r="I206" s="1186"/>
      <c r="J206" s="1186"/>
      <c r="K206" s="1186"/>
      <c r="L206" s="1186"/>
      <c r="M206" s="1187"/>
      <c r="N206" s="1216">
        <f>SUMIF(L118:L191,"ES",N118:N191)</f>
        <v>149.1</v>
      </c>
      <c r="O206" s="1217"/>
      <c r="P206" s="1217"/>
      <c r="Q206" s="1218"/>
      <c r="R206" s="188"/>
      <c r="S206" s="53"/>
    </row>
    <row r="207" spans="1:19">
      <c r="A207" s="1213" t="s">
        <v>284</v>
      </c>
      <c r="B207" s="1214"/>
      <c r="C207" s="1214"/>
      <c r="D207" s="1214"/>
      <c r="E207" s="1214"/>
      <c r="F207" s="1214"/>
      <c r="G207" s="1214"/>
      <c r="H207" s="1214"/>
      <c r="I207" s="1214"/>
      <c r="J207" s="1214"/>
      <c r="K207" s="1214"/>
      <c r="L207" s="1214"/>
      <c r="M207" s="1215"/>
      <c r="N207" s="1216">
        <f>SUMIF(L118:L191,"VBF",N118:N191)</f>
        <v>26.4</v>
      </c>
      <c r="O207" s="1217"/>
      <c r="P207" s="1217"/>
      <c r="Q207" s="1218"/>
      <c r="R207" s="188"/>
      <c r="S207" s="53"/>
    </row>
    <row r="208" spans="1:19" ht="13.5" thickBot="1">
      <c r="A208" s="1264" t="s">
        <v>55</v>
      </c>
      <c r="B208" s="1265"/>
      <c r="C208" s="1265"/>
      <c r="D208" s="1265"/>
      <c r="E208" s="1265"/>
      <c r="F208" s="1265"/>
      <c r="G208" s="1265"/>
      <c r="H208" s="1265"/>
      <c r="I208" s="1265"/>
      <c r="J208" s="1265"/>
      <c r="K208" s="1265"/>
      <c r="L208" s="1265"/>
      <c r="M208" s="1266"/>
      <c r="N208" s="1267">
        <f>SUMIF(L118:L191,"Kt.",N118:N191)</f>
        <v>0</v>
      </c>
      <c r="O208" s="1268"/>
      <c r="P208" s="1268"/>
      <c r="Q208" s="1269"/>
      <c r="R208" s="188"/>
      <c r="S208" s="53"/>
    </row>
    <row r="209" spans="1:19">
      <c r="R209" s="52" t="s">
        <v>45</v>
      </c>
    </row>
    <row r="210" spans="1:19" s="61" customFormat="1">
      <c r="A210" s="1543" t="s">
        <v>285</v>
      </c>
      <c r="B210" s="1543"/>
      <c r="C210" s="1543"/>
      <c r="D210" s="1543"/>
      <c r="E210" s="1543"/>
      <c r="F210" s="1543"/>
      <c r="G210" s="1543"/>
      <c r="H210" s="1543"/>
      <c r="I210" s="1543"/>
      <c r="J210" s="1543"/>
      <c r="K210" s="1543"/>
      <c r="L210" s="1543"/>
      <c r="M210" s="1543"/>
      <c r="N210" s="1544"/>
      <c r="O210" s="1543"/>
      <c r="P210" s="1543"/>
      <c r="Q210" s="1543"/>
      <c r="R210" s="189" t="s">
        <v>286</v>
      </c>
      <c r="S210" s="1032"/>
    </row>
    <row r="211" spans="1:19" s="61" customFormat="1">
      <c r="A211" s="1350" t="s">
        <v>43</v>
      </c>
      <c r="B211" s="1350"/>
      <c r="C211" s="1350"/>
      <c r="D211" s="1350"/>
      <c r="E211" s="1350"/>
      <c r="F211" s="1350"/>
      <c r="G211" s="1350"/>
      <c r="H211" s="1350"/>
      <c r="I211" s="1350"/>
      <c r="J211" s="1350"/>
      <c r="K211" s="1350"/>
      <c r="L211" s="1350"/>
      <c r="M211" s="1350"/>
      <c r="N211" s="1545"/>
      <c r="O211" s="1350"/>
      <c r="P211" s="1350"/>
      <c r="Q211" s="1350"/>
      <c r="R211" s="60"/>
      <c r="S211" s="60"/>
    </row>
    <row r="212" spans="1:19" s="61" customFormat="1">
      <c r="A212" s="60"/>
      <c r="B212" s="190"/>
      <c r="C212" s="190"/>
      <c r="D212" s="190"/>
      <c r="E212" s="60"/>
      <c r="F212" s="60"/>
      <c r="G212" s="60"/>
      <c r="H212" s="60"/>
      <c r="I212" s="60"/>
      <c r="J212" s="60"/>
      <c r="K212" s="60"/>
      <c r="L212" s="60"/>
      <c r="M212" s="60"/>
      <c r="N212" s="191"/>
      <c r="O212" s="192"/>
      <c r="P212" s="192"/>
      <c r="Q212" s="192"/>
      <c r="R212" s="193"/>
      <c r="S212" s="194"/>
    </row>
    <row r="213" spans="1:19" s="61" customFormat="1" ht="13.5" thickBot="1">
      <c r="A213" s="60"/>
      <c r="B213" s="190"/>
      <c r="C213" s="190"/>
      <c r="D213" s="190"/>
      <c r="E213" s="1022"/>
      <c r="F213" s="1022"/>
      <c r="G213" s="1022"/>
      <c r="H213" s="1022"/>
      <c r="I213" s="1022"/>
      <c r="J213" s="1022"/>
      <c r="K213" s="1022"/>
      <c r="L213" s="1022"/>
      <c r="M213" s="1022"/>
      <c r="N213" s="195"/>
      <c r="O213" s="192"/>
      <c r="P213" s="192"/>
      <c r="Q213" s="196"/>
      <c r="R213" s="110" t="s">
        <v>46</v>
      </c>
      <c r="S213" s="194"/>
    </row>
    <row r="214" spans="1:19" s="1056" customFormat="1" ht="12.75" customHeight="1">
      <c r="A214" s="1129" t="s">
        <v>0</v>
      </c>
      <c r="B214" s="1351" t="s">
        <v>1</v>
      </c>
      <c r="C214" s="1355" t="s">
        <v>2</v>
      </c>
      <c r="D214" s="1455" t="s">
        <v>69</v>
      </c>
      <c r="E214" s="1459" t="s">
        <v>3</v>
      </c>
      <c r="F214" s="1166" t="s">
        <v>120</v>
      </c>
      <c r="G214" s="1169" t="s">
        <v>121</v>
      </c>
      <c r="H214" s="1169"/>
      <c r="I214" s="1169"/>
      <c r="J214" s="1169"/>
      <c r="K214" s="1166" t="s">
        <v>122</v>
      </c>
      <c r="L214" s="1471" t="s">
        <v>8</v>
      </c>
      <c r="M214" s="1475" t="s">
        <v>4</v>
      </c>
      <c r="N214" s="1141" t="s">
        <v>130</v>
      </c>
      <c r="O214" s="1142"/>
      <c r="P214" s="1142"/>
      <c r="Q214" s="1143"/>
      <c r="R214" s="1144" t="s">
        <v>78</v>
      </c>
      <c r="S214" s="1145"/>
    </row>
    <row r="215" spans="1:19" s="1056" customFormat="1" ht="13.5" thickBot="1">
      <c r="A215" s="1130"/>
      <c r="B215" s="1352"/>
      <c r="C215" s="1356"/>
      <c r="D215" s="1456"/>
      <c r="E215" s="1460"/>
      <c r="F215" s="1167"/>
      <c r="G215" s="1170"/>
      <c r="H215" s="1170"/>
      <c r="I215" s="1170"/>
      <c r="J215" s="1170"/>
      <c r="K215" s="1167"/>
      <c r="L215" s="1472"/>
      <c r="M215" s="1476"/>
      <c r="N215" s="1148" t="s">
        <v>27</v>
      </c>
      <c r="O215" s="1172" t="s">
        <v>6</v>
      </c>
      <c r="P215" s="1524"/>
      <c r="Q215" s="1524"/>
      <c r="R215" s="1146"/>
      <c r="S215" s="1147"/>
    </row>
    <row r="216" spans="1:19" s="1056" customFormat="1">
      <c r="A216" s="1130"/>
      <c r="B216" s="1353"/>
      <c r="C216" s="1357"/>
      <c r="D216" s="1457"/>
      <c r="E216" s="1460"/>
      <c r="F216" s="1167"/>
      <c r="G216" s="1170" t="s">
        <v>123</v>
      </c>
      <c r="H216" s="1170" t="s">
        <v>124</v>
      </c>
      <c r="I216" s="1170" t="s">
        <v>125</v>
      </c>
      <c r="J216" s="1170" t="s">
        <v>126</v>
      </c>
      <c r="K216" s="1167"/>
      <c r="L216" s="1473"/>
      <c r="M216" s="1476"/>
      <c r="N216" s="1149"/>
      <c r="O216" s="1172" t="s">
        <v>5</v>
      </c>
      <c r="P216" s="1173"/>
      <c r="Q216" s="1174" t="s">
        <v>7</v>
      </c>
      <c r="R216" s="1137" t="s">
        <v>31</v>
      </c>
      <c r="S216" s="1139" t="s">
        <v>131</v>
      </c>
    </row>
    <row r="217" spans="1:19" s="1056" customFormat="1" ht="64.5" customHeight="1" thickBot="1">
      <c r="A217" s="1131"/>
      <c r="B217" s="1354"/>
      <c r="C217" s="1358"/>
      <c r="D217" s="1458"/>
      <c r="E217" s="1461"/>
      <c r="F217" s="1168"/>
      <c r="G217" s="1171"/>
      <c r="H217" s="1171"/>
      <c r="I217" s="1171"/>
      <c r="J217" s="1171"/>
      <c r="K217" s="1168"/>
      <c r="L217" s="1474"/>
      <c r="M217" s="1477"/>
      <c r="N217" s="1150"/>
      <c r="O217" s="1057" t="s">
        <v>5</v>
      </c>
      <c r="P217" s="1057" t="s">
        <v>22</v>
      </c>
      <c r="Q217" s="1175"/>
      <c r="R217" s="1138"/>
      <c r="S217" s="1140"/>
    </row>
    <row r="218" spans="1:19" s="812" customFormat="1" ht="13.5" thickBot="1">
      <c r="A218" s="1058" t="s">
        <v>15</v>
      </c>
      <c r="B218" s="1059" t="s">
        <v>16</v>
      </c>
      <c r="C218" s="1058" t="s">
        <v>17</v>
      </c>
      <c r="D218" s="1058" t="s">
        <v>18</v>
      </c>
      <c r="E218" s="1060" t="s">
        <v>30</v>
      </c>
      <c r="F218" s="74" t="s">
        <v>19</v>
      </c>
      <c r="G218" s="74" t="s">
        <v>20</v>
      </c>
      <c r="H218" s="74" t="s">
        <v>21</v>
      </c>
      <c r="I218" s="74" t="s">
        <v>127</v>
      </c>
      <c r="J218" s="74" t="s">
        <v>13</v>
      </c>
      <c r="K218" s="74" t="s">
        <v>14</v>
      </c>
      <c r="L218" s="1061" t="s">
        <v>128</v>
      </c>
      <c r="M218" s="1060" t="s">
        <v>129</v>
      </c>
      <c r="N218" s="1062">
        <v>14</v>
      </c>
      <c r="O218" s="1063">
        <v>15</v>
      </c>
      <c r="P218" s="1062">
        <v>16</v>
      </c>
      <c r="Q218" s="1062">
        <v>17</v>
      </c>
      <c r="R218" s="812" t="s">
        <v>113</v>
      </c>
      <c r="S218" s="812" t="s">
        <v>114</v>
      </c>
    </row>
    <row r="219" spans="1:19" s="60" customFormat="1" ht="33.75" customHeight="1" thickBot="1">
      <c r="A219" s="197" t="s">
        <v>9</v>
      </c>
      <c r="B219" s="2"/>
      <c r="C219" s="198"/>
      <c r="D219" s="24"/>
      <c r="E219" s="1481" t="s">
        <v>287</v>
      </c>
      <c r="F219" s="1482"/>
      <c r="G219" s="1482"/>
      <c r="H219" s="1482"/>
      <c r="I219" s="1482"/>
      <c r="J219" s="1482"/>
      <c r="K219" s="1482"/>
      <c r="L219" s="1482"/>
      <c r="M219" s="199"/>
      <c r="N219" s="200"/>
      <c r="O219" s="201"/>
      <c r="P219" s="201"/>
      <c r="Q219" s="201"/>
      <c r="R219" s="1025"/>
      <c r="S219" s="202"/>
    </row>
    <row r="220" spans="1:19" s="60" customFormat="1" ht="42.75" customHeight="1" thickBot="1">
      <c r="A220" s="8" t="s">
        <v>9</v>
      </c>
      <c r="B220" s="4" t="s">
        <v>9</v>
      </c>
      <c r="C220" s="203"/>
      <c r="D220" s="204"/>
      <c r="E220" s="1159" t="s">
        <v>288</v>
      </c>
      <c r="F220" s="1160"/>
      <c r="G220" s="1160"/>
      <c r="H220" s="1160"/>
      <c r="I220" s="1160"/>
      <c r="J220" s="1160"/>
      <c r="K220" s="1464"/>
      <c r="L220" s="1160"/>
      <c r="M220" s="205"/>
      <c r="N220" s="206"/>
      <c r="O220" s="207"/>
      <c r="P220" s="207"/>
      <c r="Q220" s="208"/>
      <c r="R220" s="209"/>
      <c r="S220" s="12"/>
    </row>
    <row r="221" spans="1:19" s="61" customFormat="1" ht="25.5">
      <c r="A221" s="1124" t="s">
        <v>9</v>
      </c>
      <c r="B221" s="1152" t="s">
        <v>9</v>
      </c>
      <c r="C221" s="1152" t="s">
        <v>9</v>
      </c>
      <c r="D221" s="1153"/>
      <c r="E221" s="1561" t="s">
        <v>289</v>
      </c>
      <c r="F221" s="1562" t="s">
        <v>290</v>
      </c>
      <c r="G221" s="1006"/>
      <c r="H221" s="1006"/>
      <c r="I221" s="1006">
        <v>40</v>
      </c>
      <c r="J221" s="1006">
        <v>95</v>
      </c>
      <c r="K221" s="1183" t="s">
        <v>153</v>
      </c>
      <c r="L221" s="81" t="s">
        <v>291</v>
      </c>
      <c r="M221" s="210" t="s">
        <v>292</v>
      </c>
      <c r="N221" s="599">
        <v>1602.5</v>
      </c>
      <c r="O221" s="671">
        <f>SUM(N221-Q221)</f>
        <v>683.4</v>
      </c>
      <c r="P221" s="671"/>
      <c r="Q221" s="869">
        <v>919.1</v>
      </c>
      <c r="R221" s="211" t="s">
        <v>293</v>
      </c>
      <c r="S221" s="983" t="s">
        <v>294</v>
      </c>
    </row>
    <row r="222" spans="1:19" s="61" customFormat="1" ht="13.5" thickBot="1">
      <c r="A222" s="1124"/>
      <c r="B222" s="1152"/>
      <c r="C222" s="1152"/>
      <c r="D222" s="1153"/>
      <c r="E222" s="1561"/>
      <c r="F222" s="1208"/>
      <c r="G222" s="975"/>
      <c r="H222" s="975"/>
      <c r="I222" s="975"/>
      <c r="J222" s="975"/>
      <c r="K222" s="1183"/>
      <c r="L222" s="212" t="s">
        <v>32</v>
      </c>
      <c r="M222" s="213" t="s">
        <v>292</v>
      </c>
      <c r="N222" s="1033">
        <v>30</v>
      </c>
      <c r="O222" s="604">
        <f>SUM(N222-Q222)</f>
        <v>30</v>
      </c>
      <c r="P222" s="1034"/>
      <c r="Q222" s="175"/>
      <c r="R222" s="214"/>
      <c r="S222" s="983"/>
    </row>
    <row r="223" spans="1:19" s="60" customFormat="1" ht="39" thickBot="1">
      <c r="A223" s="1124"/>
      <c r="B223" s="1152"/>
      <c r="C223" s="1152"/>
      <c r="D223" s="1153"/>
      <c r="E223" s="1254"/>
      <c r="F223" s="967" t="s">
        <v>295</v>
      </c>
      <c r="G223" s="966" t="s">
        <v>133</v>
      </c>
      <c r="H223" s="966" t="s">
        <v>133</v>
      </c>
      <c r="I223" s="966" t="s">
        <v>133</v>
      </c>
      <c r="J223" s="966" t="s">
        <v>133</v>
      </c>
      <c r="K223" s="988" t="s">
        <v>154</v>
      </c>
      <c r="L223" s="1135" t="s">
        <v>24</v>
      </c>
      <c r="M223" s="1136"/>
      <c r="N223" s="868">
        <f t="shared" ref="N223:Q223" si="46">SUM(N221:N222)</f>
        <v>1632.5</v>
      </c>
      <c r="O223" s="868">
        <f t="shared" si="46"/>
        <v>713.4</v>
      </c>
      <c r="P223" s="868">
        <f t="shared" si="46"/>
        <v>0</v>
      </c>
      <c r="Q223" s="868">
        <f t="shared" si="46"/>
        <v>919.1</v>
      </c>
      <c r="R223" s="211"/>
      <c r="S223" s="12"/>
    </row>
    <row r="224" spans="1:19" s="60" customFormat="1" ht="25.5" customHeight="1">
      <c r="A224" s="1124" t="s">
        <v>9</v>
      </c>
      <c r="B224" s="1152" t="s">
        <v>9</v>
      </c>
      <c r="C224" s="1152" t="s">
        <v>10</v>
      </c>
      <c r="D224" s="1153"/>
      <c r="E224" s="1563" t="s">
        <v>296</v>
      </c>
      <c r="F224" s="977" t="s">
        <v>297</v>
      </c>
      <c r="G224" s="223"/>
      <c r="H224" s="223" t="s">
        <v>133</v>
      </c>
      <c r="I224" s="223"/>
      <c r="J224" s="223"/>
      <c r="K224" s="215" t="s">
        <v>153</v>
      </c>
      <c r="L224" s="216" t="s">
        <v>32</v>
      </c>
      <c r="M224" s="217" t="s">
        <v>292</v>
      </c>
      <c r="N224" s="1033">
        <v>5.4</v>
      </c>
      <c r="O224" s="604">
        <f>SUM(N224-Q224)</f>
        <v>4</v>
      </c>
      <c r="P224" s="855"/>
      <c r="Q224" s="168">
        <v>1.4</v>
      </c>
      <c r="R224" s="211" t="s">
        <v>1030</v>
      </c>
      <c r="S224" s="983" t="s">
        <v>609</v>
      </c>
    </row>
    <row r="225" spans="1:19" s="60" customFormat="1" ht="24" customHeight="1" thickBot="1">
      <c r="A225" s="1124"/>
      <c r="B225" s="1152"/>
      <c r="C225" s="1152"/>
      <c r="D225" s="1153"/>
      <c r="E225" s="1563"/>
      <c r="F225" s="980" t="s">
        <v>299</v>
      </c>
      <c r="G225" s="223"/>
      <c r="H225" s="223"/>
      <c r="I225" s="223"/>
      <c r="J225" s="223"/>
      <c r="K225" s="215"/>
      <c r="L225" s="96"/>
      <c r="M225" s="218"/>
      <c r="N225" s="1033"/>
      <c r="O225" s="604">
        <f>SUM(N225-Q225)</f>
        <v>0</v>
      </c>
      <c r="P225" s="604"/>
      <c r="Q225" s="175"/>
      <c r="R225" s="211"/>
      <c r="S225" s="983"/>
    </row>
    <row r="226" spans="1:19" s="61" customFormat="1" ht="39" thickBot="1">
      <c r="A226" s="1124"/>
      <c r="B226" s="1152"/>
      <c r="C226" s="1152"/>
      <c r="D226" s="1153"/>
      <c r="E226" s="1563"/>
      <c r="F226" s="967" t="s">
        <v>300</v>
      </c>
      <c r="G226" s="223" t="s">
        <v>133</v>
      </c>
      <c r="H226" s="223" t="s">
        <v>133</v>
      </c>
      <c r="I226" s="223" t="s">
        <v>133</v>
      </c>
      <c r="J226" s="223" t="s">
        <v>133</v>
      </c>
      <c r="K226" s="988" t="s">
        <v>154</v>
      </c>
      <c r="L226" s="1151" t="s">
        <v>24</v>
      </c>
      <c r="M226" s="1151"/>
      <c r="N226" s="856">
        <f>SUM(N224:N225)</f>
        <v>5.4</v>
      </c>
      <c r="O226" s="870">
        <f>SUM(O224:O225)</f>
        <v>4</v>
      </c>
      <c r="P226" s="856">
        <f>SUM(P224:P225)</f>
        <v>0</v>
      </c>
      <c r="Q226" s="1029">
        <f>SUM(Q224:Q225)</f>
        <v>1.4</v>
      </c>
      <c r="R226" s="219"/>
      <c r="S226" s="12"/>
    </row>
    <row r="227" spans="1:19" s="61" customFormat="1">
      <c r="A227" s="1124" t="s">
        <v>9</v>
      </c>
      <c r="B227" s="1152" t="s">
        <v>9</v>
      </c>
      <c r="C227" s="1152" t="s">
        <v>33</v>
      </c>
      <c r="D227" s="1153"/>
      <c r="E227" s="1563" t="s">
        <v>301</v>
      </c>
      <c r="F227" s="977"/>
      <c r="G227" s="223"/>
      <c r="H227" s="223"/>
      <c r="I227" s="223"/>
      <c r="J227" s="223"/>
      <c r="K227" s="977"/>
      <c r="L227" s="216"/>
      <c r="M227" s="220"/>
      <c r="N227" s="599"/>
      <c r="O227" s="671">
        <f t="shared" ref="O227:O228" si="47">SUM(N227-Q227)</f>
        <v>0</v>
      </c>
      <c r="P227" s="855"/>
      <c r="Q227" s="871"/>
      <c r="R227" s="221"/>
      <c r="S227" s="983"/>
    </row>
    <row r="228" spans="1:19" s="61" customFormat="1" ht="64.5" thickBot="1">
      <c r="A228" s="1124"/>
      <c r="B228" s="1152"/>
      <c r="C228" s="1152"/>
      <c r="D228" s="1153"/>
      <c r="E228" s="1563"/>
      <c r="F228" s="977" t="s">
        <v>1055</v>
      </c>
      <c r="G228" s="223"/>
      <c r="H228" s="223"/>
      <c r="I228" s="223" t="s">
        <v>302</v>
      </c>
      <c r="J228" s="223"/>
      <c r="K228" s="215" t="s">
        <v>153</v>
      </c>
      <c r="L228" s="81" t="s">
        <v>32</v>
      </c>
      <c r="M228" s="210" t="s">
        <v>292</v>
      </c>
      <c r="N228" s="1033">
        <v>18</v>
      </c>
      <c r="O228" s="671">
        <f t="shared" si="47"/>
        <v>18</v>
      </c>
      <c r="P228" s="844"/>
      <c r="Q228" s="871"/>
      <c r="R228" s="221" t="s">
        <v>303</v>
      </c>
      <c r="S228" s="983" t="s">
        <v>302</v>
      </c>
    </row>
    <row r="229" spans="1:19" s="61" customFormat="1" ht="39" thickBot="1">
      <c r="A229" s="1124"/>
      <c r="B229" s="1152"/>
      <c r="C229" s="1152"/>
      <c r="D229" s="1153"/>
      <c r="E229" s="1563"/>
      <c r="F229" s="967" t="s">
        <v>300</v>
      </c>
      <c r="G229" s="223" t="s">
        <v>133</v>
      </c>
      <c r="H229" s="223" t="s">
        <v>133</v>
      </c>
      <c r="I229" s="223" t="s">
        <v>133</v>
      </c>
      <c r="J229" s="223" t="s">
        <v>133</v>
      </c>
      <c r="K229" s="988" t="s">
        <v>154</v>
      </c>
      <c r="L229" s="1135" t="s">
        <v>24</v>
      </c>
      <c r="M229" s="1136"/>
      <c r="N229" s="1029">
        <f t="shared" ref="N229:Q229" si="48">SUM(N227:N228)</f>
        <v>18</v>
      </c>
      <c r="O229" s="870">
        <f t="shared" si="48"/>
        <v>18</v>
      </c>
      <c r="P229" s="1030">
        <f t="shared" si="48"/>
        <v>0</v>
      </c>
      <c r="Q229" s="1029">
        <f t="shared" si="48"/>
        <v>0</v>
      </c>
      <c r="R229" s="222"/>
      <c r="S229" s="12"/>
    </row>
    <row r="230" spans="1:19" s="60" customFormat="1" ht="51">
      <c r="A230" s="1124" t="s">
        <v>9</v>
      </c>
      <c r="B230" s="1152" t="s">
        <v>9</v>
      </c>
      <c r="C230" s="1152" t="s">
        <v>12</v>
      </c>
      <c r="D230" s="1153"/>
      <c r="E230" s="1154" t="s">
        <v>304</v>
      </c>
      <c r="F230" s="980" t="s">
        <v>297</v>
      </c>
      <c r="G230" s="109" t="s">
        <v>15</v>
      </c>
      <c r="H230" s="109"/>
      <c r="I230" s="109"/>
      <c r="J230" s="109"/>
      <c r="K230" s="215" t="s">
        <v>153</v>
      </c>
      <c r="L230" s="81" t="s">
        <v>32</v>
      </c>
      <c r="M230" s="210" t="s">
        <v>292</v>
      </c>
      <c r="N230" s="1033">
        <v>1.2</v>
      </c>
      <c r="O230" s="604">
        <f>SUM(N230-Q230)</f>
        <v>1.2</v>
      </c>
      <c r="P230" s="844"/>
      <c r="Q230" s="869"/>
      <c r="R230" s="211" t="s">
        <v>305</v>
      </c>
      <c r="S230" s="983" t="s">
        <v>15</v>
      </c>
    </row>
    <row r="231" spans="1:19" s="60" customFormat="1" ht="38.25">
      <c r="A231" s="1124"/>
      <c r="B231" s="1152"/>
      <c r="C231" s="1152"/>
      <c r="D231" s="1153"/>
      <c r="E231" s="1155"/>
      <c r="F231" s="980" t="s">
        <v>306</v>
      </c>
      <c r="G231" s="109"/>
      <c r="H231" s="109" t="s">
        <v>15</v>
      </c>
      <c r="I231" s="109"/>
      <c r="J231" s="109"/>
      <c r="K231" s="223" t="s">
        <v>307</v>
      </c>
      <c r="L231" s="81"/>
      <c r="M231" s="210"/>
      <c r="N231" s="1033"/>
      <c r="O231" s="604">
        <f>SUM(N231-Q231)</f>
        <v>0</v>
      </c>
      <c r="P231" s="605"/>
      <c r="Q231" s="175"/>
      <c r="R231" s="211" t="s">
        <v>308</v>
      </c>
      <c r="S231" s="983" t="s">
        <v>15</v>
      </c>
    </row>
    <row r="232" spans="1:19" s="60" customFormat="1" ht="77.25" thickBot="1">
      <c r="A232" s="1124"/>
      <c r="B232" s="1152"/>
      <c r="C232" s="1152"/>
      <c r="D232" s="1153"/>
      <c r="E232" s="1155"/>
      <c r="F232" s="977" t="s">
        <v>309</v>
      </c>
      <c r="G232" s="109"/>
      <c r="H232" s="109"/>
      <c r="I232" s="109" t="s">
        <v>17</v>
      </c>
      <c r="J232" s="109"/>
      <c r="K232" s="215" t="s">
        <v>153</v>
      </c>
      <c r="L232" s="224" t="s">
        <v>32</v>
      </c>
      <c r="M232" s="225" t="s">
        <v>292</v>
      </c>
      <c r="N232" s="1033">
        <v>33</v>
      </c>
      <c r="O232" s="604">
        <f>SUM(N232-Q232)</f>
        <v>33</v>
      </c>
      <c r="P232" s="1034"/>
      <c r="Q232" s="175"/>
      <c r="R232" s="211" t="s">
        <v>310</v>
      </c>
      <c r="S232" s="983" t="s">
        <v>17</v>
      </c>
    </row>
    <row r="233" spans="1:19" s="61" customFormat="1" ht="22.5" customHeight="1" thickBot="1">
      <c r="A233" s="1124"/>
      <c r="B233" s="1152"/>
      <c r="C233" s="1152"/>
      <c r="D233" s="1153"/>
      <c r="E233" s="1155"/>
      <c r="F233" s="967" t="s">
        <v>300</v>
      </c>
      <c r="G233" s="223" t="s">
        <v>133</v>
      </c>
      <c r="H233" s="223" t="s">
        <v>133</v>
      </c>
      <c r="I233" s="223" t="s">
        <v>133</v>
      </c>
      <c r="J233" s="223" t="s">
        <v>133</v>
      </c>
      <c r="K233" s="988" t="s">
        <v>154</v>
      </c>
      <c r="L233" s="1151" t="s">
        <v>24</v>
      </c>
      <c r="M233" s="1151"/>
      <c r="N233" s="1029">
        <f>SUM(N230:N232)</f>
        <v>34.200000000000003</v>
      </c>
      <c r="O233" s="1029">
        <f>SUM(O230:O232)</f>
        <v>34.200000000000003</v>
      </c>
      <c r="P233" s="868">
        <f>SUM(P230:P232)</f>
        <v>0</v>
      </c>
      <c r="Q233" s="868">
        <f>SUM(Q230:Q232)</f>
        <v>0</v>
      </c>
      <c r="R233" s="219"/>
      <c r="S233" s="12"/>
    </row>
    <row r="234" spans="1:19" s="61" customFormat="1" ht="51">
      <c r="A234" s="1124" t="s">
        <v>9</v>
      </c>
      <c r="B234" s="1152" t="s">
        <v>9</v>
      </c>
      <c r="C234" s="1152" t="s">
        <v>34</v>
      </c>
      <c r="D234" s="1153"/>
      <c r="E234" s="1563" t="s">
        <v>1088</v>
      </c>
      <c r="F234" s="977" t="s">
        <v>311</v>
      </c>
      <c r="G234" s="223"/>
      <c r="H234" s="223"/>
      <c r="I234" s="223" t="s">
        <v>312</v>
      </c>
      <c r="J234" s="223"/>
      <c r="K234" s="215" t="s">
        <v>153</v>
      </c>
      <c r="L234" s="216" t="s">
        <v>32</v>
      </c>
      <c r="M234" s="132" t="s">
        <v>292</v>
      </c>
      <c r="N234" s="599">
        <v>4.8</v>
      </c>
      <c r="O234" s="853">
        <f>SUM(N234-Q234)</f>
        <v>4.8</v>
      </c>
      <c r="P234" s="855"/>
      <c r="Q234" s="871"/>
      <c r="R234" s="211" t="s">
        <v>1031</v>
      </c>
      <c r="S234" s="983" t="s">
        <v>609</v>
      </c>
    </row>
    <row r="235" spans="1:19" s="61" customFormat="1" ht="13.5" thickBot="1">
      <c r="A235" s="1124"/>
      <c r="B235" s="1152"/>
      <c r="C235" s="1152"/>
      <c r="D235" s="1153"/>
      <c r="E235" s="1563"/>
      <c r="F235" s="977"/>
      <c r="G235" s="223"/>
      <c r="H235" s="223"/>
      <c r="I235" s="223"/>
      <c r="J235" s="223"/>
      <c r="K235" s="977"/>
      <c r="L235" s="212" t="s">
        <v>231</v>
      </c>
      <c r="M235" s="142" t="s">
        <v>292</v>
      </c>
      <c r="N235" s="1033"/>
      <c r="O235" s="604">
        <f>SUM(N235-Q235)</f>
        <v>0</v>
      </c>
      <c r="P235" s="844"/>
      <c r="Q235" s="1034"/>
      <c r="R235" s="211"/>
      <c r="S235" s="983"/>
    </row>
    <row r="236" spans="1:19" s="61" customFormat="1" ht="39" thickBot="1">
      <c r="A236" s="1124"/>
      <c r="B236" s="1152"/>
      <c r="C236" s="1152"/>
      <c r="D236" s="1153"/>
      <c r="E236" s="1563"/>
      <c r="F236" s="967" t="s">
        <v>300</v>
      </c>
      <c r="G236" s="223" t="s">
        <v>133</v>
      </c>
      <c r="H236" s="223" t="s">
        <v>133</v>
      </c>
      <c r="I236" s="223" t="s">
        <v>133</v>
      </c>
      <c r="J236" s="223" t="s">
        <v>133</v>
      </c>
      <c r="K236" s="988" t="s">
        <v>154</v>
      </c>
      <c r="L236" s="1135" t="s">
        <v>24</v>
      </c>
      <c r="M236" s="1136"/>
      <c r="N236" s="1029">
        <f>SUM(N234:N235)</f>
        <v>4.8</v>
      </c>
      <c r="O236" s="870">
        <f>SUM(O234:O235)</f>
        <v>4.8</v>
      </c>
      <c r="P236" s="1030">
        <f>SUM(P234:P235)</f>
        <v>0</v>
      </c>
      <c r="Q236" s="1029">
        <f>SUM(Q234:Q235)</f>
        <v>0</v>
      </c>
      <c r="R236" s="219"/>
      <c r="S236" s="12"/>
    </row>
    <row r="237" spans="1:19" s="61" customFormat="1">
      <c r="A237" s="1124" t="s">
        <v>9</v>
      </c>
      <c r="B237" s="1152" t="s">
        <v>9</v>
      </c>
      <c r="C237" s="1152" t="s">
        <v>38</v>
      </c>
      <c r="D237" s="1153"/>
      <c r="E237" s="1563" t="s">
        <v>313</v>
      </c>
      <c r="F237" s="977"/>
      <c r="G237" s="223"/>
      <c r="H237" s="223"/>
      <c r="I237" s="223"/>
      <c r="J237" s="223"/>
      <c r="K237" s="977"/>
      <c r="L237" s="216"/>
      <c r="M237" s="220"/>
      <c r="N237" s="872"/>
      <c r="O237" s="604">
        <f t="shared" ref="O237:O241" si="49">SUM(N237-Q237)</f>
        <v>0</v>
      </c>
      <c r="P237" s="855"/>
      <c r="Q237" s="871"/>
      <c r="R237" s="221"/>
      <c r="S237" s="983"/>
    </row>
    <row r="238" spans="1:19" s="61" customFormat="1" ht="51" customHeight="1">
      <c r="A238" s="1124"/>
      <c r="B238" s="1152"/>
      <c r="C238" s="1152"/>
      <c r="D238" s="1153"/>
      <c r="E238" s="1563"/>
      <c r="F238" s="977" t="s">
        <v>314</v>
      </c>
      <c r="G238" s="223"/>
      <c r="H238" s="223"/>
      <c r="I238" s="223" t="s">
        <v>315</v>
      </c>
      <c r="J238" s="223"/>
      <c r="K238" s="215" t="s">
        <v>153</v>
      </c>
      <c r="L238" s="81" t="s">
        <v>32</v>
      </c>
      <c r="M238" s="227" t="s">
        <v>292</v>
      </c>
      <c r="N238" s="872">
        <v>4.2</v>
      </c>
      <c r="O238" s="604">
        <f t="shared" si="49"/>
        <v>4.2</v>
      </c>
      <c r="P238" s="844"/>
      <c r="Q238" s="871"/>
      <c r="R238" s="1183" t="s">
        <v>316</v>
      </c>
      <c r="S238" s="1152" t="s">
        <v>315</v>
      </c>
    </row>
    <row r="239" spans="1:19" s="61" customFormat="1" ht="38.25">
      <c r="A239" s="1124"/>
      <c r="B239" s="1152"/>
      <c r="C239" s="1152"/>
      <c r="D239" s="1153"/>
      <c r="E239" s="1563"/>
      <c r="F239" s="967" t="s">
        <v>300</v>
      </c>
      <c r="G239" s="109" t="s">
        <v>133</v>
      </c>
      <c r="H239" s="109" t="s">
        <v>133</v>
      </c>
      <c r="I239" s="109" t="s">
        <v>133</v>
      </c>
      <c r="J239" s="109" t="s">
        <v>133</v>
      </c>
      <c r="K239" s="980" t="s">
        <v>175</v>
      </c>
      <c r="L239" s="81" t="s">
        <v>231</v>
      </c>
      <c r="M239" s="210" t="s">
        <v>292</v>
      </c>
      <c r="N239" s="872">
        <v>41.6</v>
      </c>
      <c r="O239" s="604">
        <f t="shared" si="49"/>
        <v>41.6</v>
      </c>
      <c r="P239" s="844"/>
      <c r="Q239" s="871"/>
      <c r="R239" s="1183"/>
      <c r="S239" s="1152"/>
    </row>
    <row r="240" spans="1:19" s="61" customFormat="1" ht="51">
      <c r="A240" s="1124"/>
      <c r="B240" s="1152"/>
      <c r="C240" s="1152"/>
      <c r="D240" s="1153"/>
      <c r="E240" s="1563"/>
      <c r="F240" s="977" t="s">
        <v>314</v>
      </c>
      <c r="G240" s="223"/>
      <c r="H240" s="223"/>
      <c r="I240" s="223" t="s">
        <v>302</v>
      </c>
      <c r="J240" s="223"/>
      <c r="K240" s="215" t="s">
        <v>153</v>
      </c>
      <c r="L240" s="11" t="s">
        <v>32</v>
      </c>
      <c r="M240" s="58" t="s">
        <v>292</v>
      </c>
      <c r="N240" s="599">
        <v>30</v>
      </c>
      <c r="O240" s="671">
        <f t="shared" si="49"/>
        <v>30</v>
      </c>
      <c r="P240" s="844"/>
      <c r="Q240" s="869"/>
      <c r="R240" s="211" t="s">
        <v>317</v>
      </c>
      <c r="S240" s="228" t="s">
        <v>302</v>
      </c>
    </row>
    <row r="241" spans="1:19" s="61" customFormat="1" ht="51.75" thickBot="1">
      <c r="A241" s="1124"/>
      <c r="B241" s="1152"/>
      <c r="C241" s="1152"/>
      <c r="D241" s="1153"/>
      <c r="E241" s="1563"/>
      <c r="F241" s="977" t="s">
        <v>314</v>
      </c>
      <c r="G241" s="223"/>
      <c r="H241" s="223"/>
      <c r="I241" s="223" t="s">
        <v>318</v>
      </c>
      <c r="J241" s="223"/>
      <c r="K241" s="215" t="s">
        <v>153</v>
      </c>
      <c r="L241" s="81" t="s">
        <v>32</v>
      </c>
      <c r="M241" s="210" t="s">
        <v>292</v>
      </c>
      <c r="N241" s="599"/>
      <c r="O241" s="604">
        <f t="shared" si="49"/>
        <v>0</v>
      </c>
      <c r="P241" s="844"/>
      <c r="Q241" s="871"/>
      <c r="R241" s="221" t="s">
        <v>319</v>
      </c>
      <c r="S241" s="983" t="s">
        <v>318</v>
      </c>
    </row>
    <row r="242" spans="1:19" s="61" customFormat="1" ht="39" thickBot="1">
      <c r="A242" s="1124"/>
      <c r="B242" s="1152"/>
      <c r="C242" s="1152"/>
      <c r="D242" s="1153"/>
      <c r="E242" s="1571"/>
      <c r="F242" s="967" t="s">
        <v>300</v>
      </c>
      <c r="G242" s="223" t="s">
        <v>133</v>
      </c>
      <c r="H242" s="223" t="s">
        <v>133</v>
      </c>
      <c r="I242" s="223" t="s">
        <v>133</v>
      </c>
      <c r="J242" s="223" t="s">
        <v>133</v>
      </c>
      <c r="K242" s="1009" t="s">
        <v>154</v>
      </c>
      <c r="L242" s="1135" t="s">
        <v>24</v>
      </c>
      <c r="M242" s="1136"/>
      <c r="N242" s="868">
        <f t="shared" ref="N242:Q242" si="50">SUM(N237:N241)</f>
        <v>75.800000000000011</v>
      </c>
      <c r="O242" s="870">
        <f t="shared" si="50"/>
        <v>75.800000000000011</v>
      </c>
      <c r="P242" s="1030">
        <f t="shared" si="50"/>
        <v>0</v>
      </c>
      <c r="Q242" s="1029">
        <f t="shared" si="50"/>
        <v>0</v>
      </c>
      <c r="R242" s="222"/>
      <c r="S242" s="12"/>
    </row>
    <row r="243" spans="1:19" s="60" customFormat="1" ht="13.5" thickBot="1">
      <c r="A243" s="8" t="s">
        <v>9</v>
      </c>
      <c r="B243" s="4" t="s">
        <v>9</v>
      </c>
      <c r="C243" s="229"/>
      <c r="D243" s="26"/>
      <c r="E243" s="1516" t="s">
        <v>23</v>
      </c>
      <c r="F243" s="1158"/>
      <c r="G243" s="1158"/>
      <c r="H243" s="1158"/>
      <c r="I243" s="1158"/>
      <c r="J243" s="1158"/>
      <c r="K243" s="1158"/>
      <c r="L243" s="1158"/>
      <c r="M243" s="1158"/>
      <c r="N243" s="873">
        <f>N223+N226+N229+N233+N236+N242</f>
        <v>1770.7</v>
      </c>
      <c r="O243" s="873">
        <f>O223+O226+O229+O233+O236+O242</f>
        <v>850.2</v>
      </c>
      <c r="P243" s="873">
        <f>P223+P226+P229+P233+P236+P242</f>
        <v>0</v>
      </c>
      <c r="Q243" s="868">
        <f>Q223+Q226+Q229+Q233+Q236+Q242</f>
        <v>920.5</v>
      </c>
      <c r="R243" s="219"/>
      <c r="S243" s="12"/>
    </row>
    <row r="244" spans="1:19" s="61" customFormat="1" ht="39" customHeight="1" thickBot="1">
      <c r="A244" s="230" t="s">
        <v>9</v>
      </c>
      <c r="B244" s="231" t="s">
        <v>10</v>
      </c>
      <c r="C244" s="232"/>
      <c r="D244" s="233"/>
      <c r="E244" s="1159" t="s">
        <v>320</v>
      </c>
      <c r="F244" s="1160"/>
      <c r="G244" s="1160"/>
      <c r="H244" s="1160"/>
      <c r="I244" s="1160"/>
      <c r="J244" s="1160"/>
      <c r="K244" s="1160"/>
      <c r="L244" s="1160"/>
      <c r="M244" s="1160"/>
      <c r="N244" s="206"/>
      <c r="O244" s="234"/>
      <c r="P244" s="234"/>
      <c r="Q244" s="234"/>
      <c r="R244" s="235"/>
      <c r="S244" s="12"/>
    </row>
    <row r="245" spans="1:19" s="61" customFormat="1" ht="34.9" customHeight="1">
      <c r="A245" s="1373" t="s">
        <v>9</v>
      </c>
      <c r="B245" s="1415" t="s">
        <v>10</v>
      </c>
      <c r="C245" s="1415" t="s">
        <v>9</v>
      </c>
      <c r="D245" s="1564"/>
      <c r="E245" s="1287" t="s">
        <v>321</v>
      </c>
      <c r="F245" s="977" t="s">
        <v>322</v>
      </c>
      <c r="G245" s="1014"/>
      <c r="H245" s="1014"/>
      <c r="I245" s="1014" t="s">
        <v>16</v>
      </c>
      <c r="J245" s="1014"/>
      <c r="K245" s="236" t="s">
        <v>153</v>
      </c>
      <c r="L245" s="237" t="s">
        <v>32</v>
      </c>
      <c r="M245" s="132" t="s">
        <v>39</v>
      </c>
      <c r="N245" s="597">
        <v>24.4</v>
      </c>
      <c r="O245" s="853">
        <f>SUM(N245-Q245)</f>
        <v>0</v>
      </c>
      <c r="P245" s="853"/>
      <c r="Q245" s="168">
        <v>24.4</v>
      </c>
      <c r="R245" s="211" t="s">
        <v>323</v>
      </c>
      <c r="S245" s="228" t="s">
        <v>16</v>
      </c>
    </row>
    <row r="246" spans="1:19" s="61" customFormat="1" ht="16.149999999999999" customHeight="1" thickBot="1">
      <c r="A246" s="1374"/>
      <c r="B246" s="1416"/>
      <c r="C246" s="1416"/>
      <c r="D246" s="1565"/>
      <c r="E246" s="1509"/>
      <c r="F246" s="991"/>
      <c r="G246" s="106"/>
      <c r="H246" s="106"/>
      <c r="I246" s="106"/>
      <c r="J246" s="106"/>
      <c r="K246" s="1038"/>
      <c r="L246" s="11"/>
      <c r="M246" s="58"/>
      <c r="N246" s="599"/>
      <c r="O246" s="671"/>
      <c r="P246" s="844"/>
      <c r="Q246" s="869"/>
      <c r="R246" s="211"/>
      <c r="S246" s="228"/>
    </row>
    <row r="247" spans="1:19" s="61" customFormat="1" ht="39" thickBot="1">
      <c r="A247" s="1375"/>
      <c r="B247" s="1417"/>
      <c r="C247" s="1417"/>
      <c r="D247" s="1566"/>
      <c r="E247" s="1288"/>
      <c r="F247" s="967" t="s">
        <v>300</v>
      </c>
      <c r="G247" s="966" t="s">
        <v>133</v>
      </c>
      <c r="H247" s="966" t="s">
        <v>133</v>
      </c>
      <c r="I247" s="966" t="s">
        <v>133</v>
      </c>
      <c r="J247" s="966" t="s">
        <v>133</v>
      </c>
      <c r="K247" s="1009" t="s">
        <v>154</v>
      </c>
      <c r="L247" s="1177" t="s">
        <v>24</v>
      </c>
      <c r="M247" s="1432"/>
      <c r="N247" s="1029">
        <f t="shared" ref="N247:Q247" si="51">SUM(N245:N246)</f>
        <v>24.4</v>
      </c>
      <c r="O247" s="1029">
        <f t="shared" si="51"/>
        <v>0</v>
      </c>
      <c r="P247" s="1029">
        <f t="shared" si="51"/>
        <v>0</v>
      </c>
      <c r="Q247" s="1029">
        <f t="shared" si="51"/>
        <v>24.4</v>
      </c>
      <c r="R247" s="219"/>
      <c r="S247" s="12"/>
    </row>
    <row r="248" spans="1:19" s="60" customFormat="1" ht="13.5" thickBot="1">
      <c r="A248" s="8" t="s">
        <v>9</v>
      </c>
      <c r="B248" s="4" t="s">
        <v>10</v>
      </c>
      <c r="C248" s="229"/>
      <c r="D248" s="26"/>
      <c r="E248" s="1516" t="s">
        <v>23</v>
      </c>
      <c r="F248" s="1158"/>
      <c r="G248" s="1158"/>
      <c r="H248" s="1158"/>
      <c r="I248" s="1158"/>
      <c r="J248" s="1158"/>
      <c r="K248" s="1158"/>
      <c r="L248" s="1158"/>
      <c r="M248" s="1158"/>
      <c r="N248" s="873">
        <f t="shared" ref="N248:Q248" si="52">N247</f>
        <v>24.4</v>
      </c>
      <c r="O248" s="873">
        <f t="shared" si="52"/>
        <v>0</v>
      </c>
      <c r="P248" s="873">
        <f t="shared" si="52"/>
        <v>0</v>
      </c>
      <c r="Q248" s="868">
        <f t="shared" si="52"/>
        <v>24.4</v>
      </c>
      <c r="R248" s="219"/>
      <c r="S248" s="12"/>
    </row>
    <row r="249" spans="1:19" s="61" customFormat="1" ht="33.75" customHeight="1" thickBot="1">
      <c r="A249" s="230" t="s">
        <v>9</v>
      </c>
      <c r="B249" s="231" t="s">
        <v>11</v>
      </c>
      <c r="C249" s="232"/>
      <c r="D249" s="233"/>
      <c r="E249" s="1159" t="s">
        <v>324</v>
      </c>
      <c r="F249" s="1160"/>
      <c r="G249" s="1160"/>
      <c r="H249" s="1160"/>
      <c r="I249" s="1160"/>
      <c r="J249" s="1160"/>
      <c r="K249" s="1160"/>
      <c r="L249" s="1160"/>
      <c r="M249" s="1160"/>
      <c r="N249" s="206"/>
      <c r="O249" s="234"/>
      <c r="P249" s="234"/>
      <c r="Q249" s="234"/>
      <c r="R249" s="235"/>
      <c r="S249" s="12"/>
    </row>
    <row r="250" spans="1:19" s="61" customFormat="1" ht="38.25">
      <c r="A250" s="1373" t="s">
        <v>9</v>
      </c>
      <c r="B250" s="1415" t="s">
        <v>11</v>
      </c>
      <c r="C250" s="1415" t="s">
        <v>9</v>
      </c>
      <c r="D250" s="1567"/>
      <c r="E250" s="1570" t="s">
        <v>325</v>
      </c>
      <c r="F250" s="967" t="s">
        <v>326</v>
      </c>
      <c r="G250" s="791" t="s">
        <v>133</v>
      </c>
      <c r="H250" s="791" t="s">
        <v>133</v>
      </c>
      <c r="I250" s="791" t="s">
        <v>133</v>
      </c>
      <c r="J250" s="791" t="s">
        <v>133</v>
      </c>
      <c r="K250" s="238" t="s">
        <v>153</v>
      </c>
      <c r="L250" s="991" t="s">
        <v>327</v>
      </c>
      <c r="M250" s="84" t="s">
        <v>328</v>
      </c>
      <c r="N250" s="599"/>
      <c r="O250" s="671">
        <f t="shared" ref="O250:O251" si="53">SUM(N250-Q250)</f>
        <v>0</v>
      </c>
      <c r="P250" s="671"/>
      <c r="Q250" s="869"/>
      <c r="R250" s="211" t="s">
        <v>329</v>
      </c>
      <c r="S250" s="51"/>
    </row>
    <row r="251" spans="1:19" s="61" customFormat="1" ht="51">
      <c r="A251" s="1374"/>
      <c r="B251" s="1416"/>
      <c r="C251" s="1416"/>
      <c r="D251" s="1568"/>
      <c r="E251" s="1465"/>
      <c r="F251" s="967" t="s">
        <v>326</v>
      </c>
      <c r="G251" s="39" t="s">
        <v>133</v>
      </c>
      <c r="H251" s="39" t="s">
        <v>133</v>
      </c>
      <c r="I251" s="39" t="s">
        <v>133</v>
      </c>
      <c r="J251" s="39" t="s">
        <v>133</v>
      </c>
      <c r="K251" s="215" t="s">
        <v>153</v>
      </c>
      <c r="L251" s="1038" t="s">
        <v>32</v>
      </c>
      <c r="M251" s="84" t="s">
        <v>330</v>
      </c>
      <c r="N251" s="599"/>
      <c r="O251" s="604">
        <f t="shared" si="53"/>
        <v>0</v>
      </c>
      <c r="P251" s="671"/>
      <c r="Q251" s="869"/>
      <c r="R251" s="211" t="s">
        <v>1068</v>
      </c>
      <c r="S251" s="51"/>
    </row>
    <row r="252" spans="1:19" s="61" customFormat="1" ht="90" thickBot="1">
      <c r="A252" s="1374"/>
      <c r="B252" s="1416"/>
      <c r="C252" s="1416"/>
      <c r="D252" s="1568"/>
      <c r="E252" s="1465"/>
      <c r="F252" s="967" t="s">
        <v>326</v>
      </c>
      <c r="G252" s="39" t="s">
        <v>133</v>
      </c>
      <c r="H252" s="39" t="s">
        <v>133</v>
      </c>
      <c r="I252" s="39" t="s">
        <v>133</v>
      </c>
      <c r="J252" s="39" t="s">
        <v>133</v>
      </c>
      <c r="K252" s="215" t="s">
        <v>153</v>
      </c>
      <c r="L252" s="11" t="s">
        <v>231</v>
      </c>
      <c r="M252" s="58"/>
      <c r="N252" s="1033"/>
      <c r="O252" s="604">
        <f>SUM(N252-Q252)</f>
        <v>0</v>
      </c>
      <c r="P252" s="604"/>
      <c r="Q252" s="175"/>
      <c r="R252" s="239" t="s">
        <v>1067</v>
      </c>
      <c r="S252" s="1082"/>
    </row>
    <row r="253" spans="1:19" s="61" customFormat="1" ht="13.5" thickBot="1">
      <c r="A253" s="1375"/>
      <c r="B253" s="1417"/>
      <c r="C253" s="1417"/>
      <c r="D253" s="1569"/>
      <c r="E253" s="1278"/>
      <c r="F253" s="967"/>
      <c r="G253" s="39"/>
      <c r="H253" s="39"/>
      <c r="I253" s="39"/>
      <c r="J253" s="39"/>
      <c r="K253" s="967"/>
      <c r="L253" s="1178" t="s">
        <v>24</v>
      </c>
      <c r="M253" s="1432"/>
      <c r="N253" s="1029">
        <f t="shared" ref="N253:Q253" si="54">SUM(N250:N252)</f>
        <v>0</v>
      </c>
      <c r="O253" s="1029">
        <f t="shared" si="54"/>
        <v>0</v>
      </c>
      <c r="P253" s="1029">
        <f t="shared" si="54"/>
        <v>0</v>
      </c>
      <c r="Q253" s="1029">
        <f t="shared" si="54"/>
        <v>0</v>
      </c>
      <c r="R253" s="219"/>
      <c r="S253" s="12"/>
    </row>
    <row r="254" spans="1:19" s="60" customFormat="1" ht="110.25" customHeight="1">
      <c r="A254" s="1373" t="s">
        <v>9</v>
      </c>
      <c r="B254" s="1376" t="s">
        <v>11</v>
      </c>
      <c r="C254" s="1376" t="s">
        <v>10</v>
      </c>
      <c r="D254" s="1567"/>
      <c r="E254" s="1283" t="s">
        <v>331</v>
      </c>
      <c r="F254" s="967" t="s">
        <v>326</v>
      </c>
      <c r="G254" s="39" t="s">
        <v>133</v>
      </c>
      <c r="H254" s="39" t="s">
        <v>133</v>
      </c>
      <c r="I254" s="39" t="s">
        <v>133</v>
      </c>
      <c r="J254" s="39" t="s">
        <v>133</v>
      </c>
      <c r="K254" s="215" t="s">
        <v>153</v>
      </c>
      <c r="L254" s="131" t="s">
        <v>32</v>
      </c>
      <c r="M254" s="132" t="s">
        <v>39</v>
      </c>
      <c r="N254" s="597"/>
      <c r="O254" s="853">
        <f>SUM(N254-Q254)</f>
        <v>0</v>
      </c>
      <c r="P254" s="855"/>
      <c r="Q254" s="168"/>
      <c r="R254" s="109" t="s">
        <v>1069</v>
      </c>
      <c r="S254" s="983"/>
    </row>
    <row r="255" spans="1:19" s="60" customFormat="1" ht="64.5" customHeight="1">
      <c r="A255" s="1374"/>
      <c r="B255" s="1377"/>
      <c r="C255" s="1377"/>
      <c r="D255" s="1568"/>
      <c r="E255" s="1465"/>
      <c r="F255" s="967" t="s">
        <v>326</v>
      </c>
      <c r="G255" s="39" t="s">
        <v>133</v>
      </c>
      <c r="H255" s="39" t="s">
        <v>133</v>
      </c>
      <c r="I255" s="39" t="s">
        <v>133</v>
      </c>
      <c r="J255" s="39" t="s">
        <v>133</v>
      </c>
      <c r="K255" s="215" t="s">
        <v>153</v>
      </c>
      <c r="L255" s="1016" t="s">
        <v>231</v>
      </c>
      <c r="M255" s="84"/>
      <c r="N255" s="599"/>
      <c r="O255" s="604">
        <f>SUM(N255-Q255)</f>
        <v>0</v>
      </c>
      <c r="P255" s="844"/>
      <c r="Q255" s="869"/>
      <c r="R255" s="109" t="s">
        <v>1070</v>
      </c>
      <c r="S255" s="983"/>
    </row>
    <row r="256" spans="1:19" s="60" customFormat="1" ht="51.75" thickBot="1">
      <c r="A256" s="1374"/>
      <c r="B256" s="1377"/>
      <c r="C256" s="1377"/>
      <c r="D256" s="1568"/>
      <c r="E256" s="1465"/>
      <c r="F256" s="967" t="s">
        <v>326</v>
      </c>
      <c r="G256" s="39" t="s">
        <v>133</v>
      </c>
      <c r="H256" s="39" t="s">
        <v>133</v>
      </c>
      <c r="I256" s="39" t="s">
        <v>133</v>
      </c>
      <c r="J256" s="39" t="s">
        <v>133</v>
      </c>
      <c r="K256" s="967"/>
      <c r="L256" s="240" t="s">
        <v>327</v>
      </c>
      <c r="M256" s="241" t="s">
        <v>328</v>
      </c>
      <c r="N256" s="1033"/>
      <c r="O256" s="604">
        <f t="shared" ref="O256" si="55">SUM(N256-Q256)</f>
        <v>0</v>
      </c>
      <c r="P256" s="604"/>
      <c r="Q256" s="175"/>
      <c r="R256" s="109" t="s">
        <v>1071</v>
      </c>
      <c r="S256" s="983"/>
    </row>
    <row r="257" spans="1:19" s="61" customFormat="1" ht="13.5" thickBot="1">
      <c r="A257" s="1375"/>
      <c r="B257" s="1378"/>
      <c r="C257" s="1378"/>
      <c r="D257" s="1569"/>
      <c r="E257" s="1278"/>
      <c r="F257" s="967"/>
      <c r="G257" s="39"/>
      <c r="H257" s="39"/>
      <c r="I257" s="39"/>
      <c r="J257" s="39"/>
      <c r="K257" s="967"/>
      <c r="L257" s="1178" t="s">
        <v>24</v>
      </c>
      <c r="M257" s="1432"/>
      <c r="N257" s="856">
        <f t="shared" ref="N257:Q257" si="56">SUM(N254:N256)</f>
        <v>0</v>
      </c>
      <c r="O257" s="856">
        <f t="shared" si="56"/>
        <v>0</v>
      </c>
      <c r="P257" s="856">
        <f t="shared" si="56"/>
        <v>0</v>
      </c>
      <c r="Q257" s="1029">
        <f t="shared" si="56"/>
        <v>0</v>
      </c>
      <c r="R257" s="242"/>
      <c r="S257" s="242"/>
    </row>
    <row r="258" spans="1:19" s="60" customFormat="1" ht="51.75" customHeight="1">
      <c r="A258" s="1124" t="s">
        <v>9</v>
      </c>
      <c r="B258" s="1125" t="s">
        <v>11</v>
      </c>
      <c r="C258" s="1125" t="s">
        <v>11</v>
      </c>
      <c r="D258" s="1132"/>
      <c r="E258" s="1186" t="s">
        <v>332</v>
      </c>
      <c r="F258" s="1287" t="s">
        <v>333</v>
      </c>
      <c r="G258" s="39">
        <v>30</v>
      </c>
      <c r="H258" s="39">
        <v>60</v>
      </c>
      <c r="I258" s="39">
        <v>90</v>
      </c>
      <c r="J258" s="39">
        <v>120</v>
      </c>
      <c r="K258" s="215" t="s">
        <v>153</v>
      </c>
      <c r="L258" s="131" t="s">
        <v>32</v>
      </c>
      <c r="M258" s="159" t="s">
        <v>39</v>
      </c>
      <c r="N258" s="599">
        <v>50</v>
      </c>
      <c r="O258" s="604">
        <f>SUM(N258-Q258)</f>
        <v>50</v>
      </c>
      <c r="P258" s="154"/>
      <c r="Q258" s="869"/>
      <c r="R258" s="109" t="s">
        <v>334</v>
      </c>
      <c r="S258" s="983" t="s">
        <v>335</v>
      </c>
    </row>
    <row r="259" spans="1:19" s="60" customFormat="1" ht="65.25" customHeight="1" thickBot="1">
      <c r="A259" s="1124"/>
      <c r="B259" s="1125"/>
      <c r="C259" s="1125"/>
      <c r="D259" s="1132"/>
      <c r="E259" s="1186"/>
      <c r="F259" s="1288"/>
      <c r="G259" s="39"/>
      <c r="H259" s="39">
        <v>10</v>
      </c>
      <c r="I259" s="39">
        <v>20</v>
      </c>
      <c r="J259" s="39">
        <v>30</v>
      </c>
      <c r="K259" s="215" t="s">
        <v>153</v>
      </c>
      <c r="L259" s="1038" t="s">
        <v>32</v>
      </c>
      <c r="M259" s="46" t="s">
        <v>330</v>
      </c>
      <c r="N259" s="599">
        <v>10</v>
      </c>
      <c r="O259" s="671">
        <f>SUM(N259-Q259)</f>
        <v>10</v>
      </c>
      <c r="P259" s="604"/>
      <c r="Q259" s="175"/>
      <c r="R259" s="109" t="s">
        <v>336</v>
      </c>
      <c r="S259" s="983" t="s">
        <v>337</v>
      </c>
    </row>
    <row r="260" spans="1:19" s="61" customFormat="1" ht="39" thickBot="1">
      <c r="A260" s="1124"/>
      <c r="B260" s="1125"/>
      <c r="C260" s="1125"/>
      <c r="D260" s="1132"/>
      <c r="E260" s="1186"/>
      <c r="F260" s="967" t="s">
        <v>300</v>
      </c>
      <c r="G260" s="966" t="s">
        <v>133</v>
      </c>
      <c r="H260" s="966" t="s">
        <v>133</v>
      </c>
      <c r="I260" s="966" t="s">
        <v>133</v>
      </c>
      <c r="J260" s="966" t="s">
        <v>133</v>
      </c>
      <c r="K260" s="988" t="s">
        <v>154</v>
      </c>
      <c r="L260" s="1178" t="s">
        <v>24</v>
      </c>
      <c r="M260" s="1178"/>
      <c r="N260" s="1029">
        <f t="shared" ref="N260:Q260" si="57">SUM(N258:N259)</f>
        <v>60</v>
      </c>
      <c r="O260" s="1029">
        <f t="shared" si="57"/>
        <v>60</v>
      </c>
      <c r="P260" s="1029">
        <f t="shared" si="57"/>
        <v>0</v>
      </c>
      <c r="Q260" s="1029">
        <f t="shared" si="57"/>
        <v>0</v>
      </c>
      <c r="R260" s="242"/>
      <c r="S260" s="242"/>
    </row>
    <row r="261" spans="1:19" s="60" customFormat="1" ht="47.25" customHeight="1">
      <c r="A261" s="1124" t="s">
        <v>9</v>
      </c>
      <c r="B261" s="1125" t="s">
        <v>11</v>
      </c>
      <c r="C261" s="1125" t="s">
        <v>33</v>
      </c>
      <c r="D261" s="1132" t="s">
        <v>338</v>
      </c>
      <c r="E261" s="1186" t="s">
        <v>339</v>
      </c>
      <c r="F261" s="967" t="s">
        <v>326</v>
      </c>
      <c r="G261" s="39" t="s">
        <v>133</v>
      </c>
      <c r="H261" s="39" t="s">
        <v>133</v>
      </c>
      <c r="I261" s="39" t="s">
        <v>133</v>
      </c>
      <c r="J261" s="39" t="s">
        <v>133</v>
      </c>
      <c r="K261" s="215" t="s">
        <v>153</v>
      </c>
      <c r="L261" s="131" t="s">
        <v>32</v>
      </c>
      <c r="M261" s="159" t="s">
        <v>39</v>
      </c>
      <c r="N261" s="599"/>
      <c r="O261" s="604">
        <f>SUM(N261-Q261)</f>
        <v>0</v>
      </c>
      <c r="P261" s="154"/>
      <c r="Q261" s="869"/>
      <c r="R261" s="211" t="s">
        <v>1072</v>
      </c>
      <c r="S261" s="983"/>
    </row>
    <row r="262" spans="1:19" s="60" customFormat="1" ht="25.5" customHeight="1">
      <c r="A262" s="1124"/>
      <c r="B262" s="1125"/>
      <c r="C262" s="1125"/>
      <c r="D262" s="1132"/>
      <c r="E262" s="1186"/>
      <c r="F262" s="967" t="s">
        <v>326</v>
      </c>
      <c r="G262" s="39" t="s">
        <v>133</v>
      </c>
      <c r="H262" s="39" t="s">
        <v>133</v>
      </c>
      <c r="I262" s="39" t="s">
        <v>133</v>
      </c>
      <c r="J262" s="39" t="s">
        <v>133</v>
      </c>
      <c r="K262" s="977" t="s">
        <v>340</v>
      </c>
      <c r="L262" s="11" t="s">
        <v>327</v>
      </c>
      <c r="M262" s="142" t="s">
        <v>328</v>
      </c>
      <c r="N262" s="1033"/>
      <c r="O262" s="671">
        <f>SUM(N262-Q262)</f>
        <v>0</v>
      </c>
      <c r="P262" s="155"/>
      <c r="Q262" s="175"/>
      <c r="R262" s="211"/>
      <c r="S262" s="243"/>
    </row>
    <row r="263" spans="1:19" s="60" customFormat="1" ht="19.5" customHeight="1" thickBot="1">
      <c r="A263" s="1124"/>
      <c r="B263" s="1125"/>
      <c r="C263" s="1125"/>
      <c r="D263" s="1132"/>
      <c r="E263" s="1186"/>
      <c r="F263" s="967"/>
      <c r="G263" s="39"/>
      <c r="H263" s="39"/>
      <c r="I263" s="39"/>
      <c r="J263" s="39"/>
      <c r="K263" s="967"/>
      <c r="L263" s="1015" t="s">
        <v>231</v>
      </c>
      <c r="M263" s="58"/>
      <c r="N263" s="599"/>
      <c r="O263" s="671">
        <f>SUM(N263-Q263)</f>
        <v>0</v>
      </c>
      <c r="P263" s="879"/>
      <c r="Q263" s="880"/>
      <c r="R263" s="109"/>
      <c r="S263" s="109"/>
    </row>
    <row r="264" spans="1:19" s="61" customFormat="1" ht="13.5" thickBot="1">
      <c r="A264" s="1124"/>
      <c r="B264" s="1125"/>
      <c r="C264" s="1125"/>
      <c r="D264" s="1132"/>
      <c r="E264" s="1186"/>
      <c r="F264" s="967"/>
      <c r="G264" s="39"/>
      <c r="H264" s="39"/>
      <c r="I264" s="39"/>
      <c r="J264" s="39"/>
      <c r="K264" s="967"/>
      <c r="L264" s="1178" t="s">
        <v>24</v>
      </c>
      <c r="M264" s="1178"/>
      <c r="N264" s="1029">
        <f t="shared" ref="N264" si="58">SUM(N261:N263)</f>
        <v>0</v>
      </c>
      <c r="O264" s="870">
        <f t="shared" ref="O264:Q264" si="59">SUM(O261:O263)</f>
        <v>0</v>
      </c>
      <c r="P264" s="856">
        <f t="shared" si="59"/>
        <v>0</v>
      </c>
      <c r="Q264" s="1029">
        <f t="shared" si="59"/>
        <v>0</v>
      </c>
      <c r="R264" s="242"/>
      <c r="S264" s="109"/>
    </row>
    <row r="265" spans="1:19" s="61" customFormat="1" ht="51">
      <c r="A265" s="1373" t="s">
        <v>9</v>
      </c>
      <c r="B265" s="1415" t="s">
        <v>11</v>
      </c>
      <c r="C265" s="1415" t="s">
        <v>12</v>
      </c>
      <c r="D265" s="1564"/>
      <c r="E265" s="1186" t="s">
        <v>341</v>
      </c>
      <c r="F265" s="244" t="s">
        <v>342</v>
      </c>
      <c r="G265" s="39"/>
      <c r="H265" s="39"/>
      <c r="I265" s="39">
        <v>1</v>
      </c>
      <c r="J265" s="39"/>
      <c r="K265" s="215" t="s">
        <v>153</v>
      </c>
      <c r="L265" s="83" t="s">
        <v>32</v>
      </c>
      <c r="M265" s="76" t="s">
        <v>330</v>
      </c>
      <c r="N265" s="881">
        <v>12</v>
      </c>
      <c r="O265" s="853">
        <f>SUM(N265-Q265)</f>
        <v>12</v>
      </c>
      <c r="P265" s="882"/>
      <c r="Q265" s="168"/>
      <c r="R265" s="109" t="s">
        <v>343</v>
      </c>
      <c r="S265" s="983" t="s">
        <v>15</v>
      </c>
    </row>
    <row r="266" spans="1:19" s="61" customFormat="1" ht="13.5" thickBot="1">
      <c r="A266" s="1374"/>
      <c r="B266" s="1416"/>
      <c r="C266" s="1416"/>
      <c r="D266" s="1565"/>
      <c r="E266" s="1186"/>
      <c r="F266" s="967"/>
      <c r="G266" s="39"/>
      <c r="H266" s="39"/>
      <c r="I266" s="39"/>
      <c r="J266" s="39"/>
      <c r="K266" s="977"/>
      <c r="L266" s="245"/>
      <c r="M266" s="246"/>
      <c r="N266" s="872"/>
      <c r="O266" s="671">
        <f>SUM(N266-Q266)</f>
        <v>0</v>
      </c>
      <c r="P266" s="630"/>
      <c r="Q266" s="869"/>
      <c r="R266" s="109"/>
      <c r="S266" s="983"/>
    </row>
    <row r="267" spans="1:19" s="61" customFormat="1" ht="39" thickBot="1">
      <c r="A267" s="1375"/>
      <c r="B267" s="1417"/>
      <c r="C267" s="1417"/>
      <c r="D267" s="1566"/>
      <c r="E267" s="1186"/>
      <c r="F267" s="967" t="s">
        <v>300</v>
      </c>
      <c r="G267" s="966" t="s">
        <v>133</v>
      </c>
      <c r="H267" s="966" t="s">
        <v>133</v>
      </c>
      <c r="I267" s="966" t="s">
        <v>133</v>
      </c>
      <c r="J267" s="966" t="s">
        <v>133</v>
      </c>
      <c r="K267" s="988" t="s">
        <v>154</v>
      </c>
      <c r="L267" s="1178" t="s">
        <v>24</v>
      </c>
      <c r="M267" s="1178"/>
      <c r="N267" s="1029">
        <f t="shared" ref="N267:Q267" si="60">SUM(N265:N266)</f>
        <v>12</v>
      </c>
      <c r="O267" s="1029">
        <f t="shared" si="60"/>
        <v>12</v>
      </c>
      <c r="P267" s="1029">
        <f t="shared" si="60"/>
        <v>0</v>
      </c>
      <c r="Q267" s="1029">
        <f t="shared" si="60"/>
        <v>0</v>
      </c>
      <c r="R267" s="109"/>
      <c r="S267" s="983"/>
    </row>
    <row r="268" spans="1:19" s="61" customFormat="1" ht="38.25">
      <c r="A268" s="1373" t="s">
        <v>9</v>
      </c>
      <c r="B268" s="1415" t="s">
        <v>11</v>
      </c>
      <c r="C268" s="1415" t="s">
        <v>34</v>
      </c>
      <c r="D268" s="1564"/>
      <c r="E268" s="1186" t="s">
        <v>344</v>
      </c>
      <c r="F268" s="967" t="s">
        <v>345</v>
      </c>
      <c r="G268" s="39"/>
      <c r="H268" s="39"/>
      <c r="I268" s="39">
        <v>20</v>
      </c>
      <c r="J268" s="39">
        <v>30</v>
      </c>
      <c r="K268" s="215" t="s">
        <v>153</v>
      </c>
      <c r="L268" s="83" t="s">
        <v>32</v>
      </c>
      <c r="M268" s="76" t="s">
        <v>330</v>
      </c>
      <c r="N268" s="881">
        <v>5</v>
      </c>
      <c r="O268" s="853">
        <f>SUM(N268-Q268)</f>
        <v>5</v>
      </c>
      <c r="P268" s="882"/>
      <c r="Q268" s="168"/>
      <c r="R268" s="109" t="s">
        <v>346</v>
      </c>
      <c r="S268" s="983" t="s">
        <v>158</v>
      </c>
    </row>
    <row r="269" spans="1:19" s="61" customFormat="1" ht="13.5" thickBot="1">
      <c r="A269" s="1374"/>
      <c r="B269" s="1416"/>
      <c r="C269" s="1416"/>
      <c r="D269" s="1565"/>
      <c r="E269" s="1186"/>
      <c r="F269" s="967"/>
      <c r="G269" s="39"/>
      <c r="H269" s="39"/>
      <c r="I269" s="39"/>
      <c r="J269" s="39"/>
      <c r="K269" s="215"/>
      <c r="L269" s="245"/>
      <c r="M269" s="246"/>
      <c r="N269" s="872"/>
      <c r="O269" s="671">
        <f>SUM(N269-Q269)</f>
        <v>0</v>
      </c>
      <c r="P269" s="630"/>
      <c r="Q269" s="869"/>
      <c r="R269" s="109"/>
      <c r="S269" s="983"/>
    </row>
    <row r="270" spans="1:19" s="61" customFormat="1" ht="39" thickBot="1">
      <c r="A270" s="1375"/>
      <c r="B270" s="1417"/>
      <c r="C270" s="1417"/>
      <c r="D270" s="1566"/>
      <c r="E270" s="1186"/>
      <c r="F270" s="967" t="s">
        <v>174</v>
      </c>
      <c r="G270" s="983" t="s">
        <v>133</v>
      </c>
      <c r="H270" s="983" t="s">
        <v>133</v>
      </c>
      <c r="I270" s="983" t="s">
        <v>133</v>
      </c>
      <c r="J270" s="983" t="s">
        <v>133</v>
      </c>
      <c r="K270" s="988" t="s">
        <v>154</v>
      </c>
      <c r="L270" s="1178" t="s">
        <v>24</v>
      </c>
      <c r="M270" s="1178"/>
      <c r="N270" s="1029">
        <f t="shared" ref="N270:Q270" si="61">SUM(N268:N269)</f>
        <v>5</v>
      </c>
      <c r="O270" s="1029">
        <f t="shared" si="61"/>
        <v>5</v>
      </c>
      <c r="P270" s="1029">
        <f t="shared" si="61"/>
        <v>0</v>
      </c>
      <c r="Q270" s="1029">
        <f t="shared" si="61"/>
        <v>0</v>
      </c>
      <c r="R270" s="109"/>
      <c r="S270" s="983"/>
    </row>
    <row r="271" spans="1:19" s="61" customFormat="1" ht="63.75">
      <c r="A271" s="1124" t="s">
        <v>9</v>
      </c>
      <c r="B271" s="1152" t="s">
        <v>11</v>
      </c>
      <c r="C271" s="1152" t="s">
        <v>38</v>
      </c>
      <c r="D271" s="1153"/>
      <c r="E271" s="1572" t="s">
        <v>347</v>
      </c>
      <c r="F271" s="248" t="s">
        <v>348</v>
      </c>
      <c r="G271" s="996"/>
      <c r="H271" s="996"/>
      <c r="I271" s="996" t="s">
        <v>16</v>
      </c>
      <c r="J271" s="996"/>
      <c r="K271" s="977" t="s">
        <v>349</v>
      </c>
      <c r="L271" s="249" t="s">
        <v>40</v>
      </c>
      <c r="M271" s="250" t="s">
        <v>350</v>
      </c>
      <c r="N271" s="883">
        <v>17</v>
      </c>
      <c r="O271" s="880">
        <f>SUM(N271-Q271)</f>
        <v>17</v>
      </c>
      <c r="P271" s="884"/>
      <c r="Q271" s="884"/>
      <c r="R271" s="251" t="s">
        <v>351</v>
      </c>
      <c r="S271" s="252" t="s">
        <v>352</v>
      </c>
    </row>
    <row r="272" spans="1:19" s="61" customFormat="1" ht="63.75">
      <c r="A272" s="1124"/>
      <c r="B272" s="1152"/>
      <c r="C272" s="1152"/>
      <c r="D272" s="1153"/>
      <c r="E272" s="1571"/>
      <c r="F272" s="977" t="s">
        <v>348</v>
      </c>
      <c r="G272" s="966"/>
      <c r="H272" s="966"/>
      <c r="I272" s="966"/>
      <c r="J272" s="252" t="s">
        <v>353</v>
      </c>
      <c r="K272" s="977" t="s">
        <v>349</v>
      </c>
      <c r="L272" s="96" t="s">
        <v>40</v>
      </c>
      <c r="M272" s="253" t="s">
        <v>350</v>
      </c>
      <c r="N272" s="885">
        <v>58</v>
      </c>
      <c r="O272" s="33">
        <f>SUM(N272-Q272)</f>
        <v>58</v>
      </c>
      <c r="P272" s="33"/>
      <c r="Q272" s="886"/>
      <c r="R272" s="254" t="s">
        <v>354</v>
      </c>
      <c r="S272" s="252" t="s">
        <v>353</v>
      </c>
    </row>
    <row r="273" spans="1:19" s="61" customFormat="1" ht="114.75">
      <c r="A273" s="1124"/>
      <c r="B273" s="1152"/>
      <c r="C273" s="1152"/>
      <c r="D273" s="1153"/>
      <c r="E273" s="1571"/>
      <c r="F273" s="248" t="s">
        <v>348</v>
      </c>
      <c r="G273" s="966"/>
      <c r="H273" s="966"/>
      <c r="I273" s="966"/>
      <c r="J273" s="252" t="s">
        <v>353</v>
      </c>
      <c r="K273" s="977" t="s">
        <v>349</v>
      </c>
      <c r="L273" s="255" t="s">
        <v>40</v>
      </c>
      <c r="M273" s="253"/>
      <c r="N273" s="885"/>
      <c r="O273" s="33">
        <f>SUM(N273-Q273)</f>
        <v>0</v>
      </c>
      <c r="P273" s="87"/>
      <c r="Q273" s="887"/>
      <c r="R273" s="254" t="s">
        <v>1073</v>
      </c>
      <c r="S273" s="252" t="s">
        <v>355</v>
      </c>
    </row>
    <row r="274" spans="1:19" s="61" customFormat="1" ht="90" thickBot="1">
      <c r="A274" s="1124"/>
      <c r="B274" s="1152"/>
      <c r="C274" s="1152"/>
      <c r="D274" s="1153"/>
      <c r="E274" s="1571"/>
      <c r="F274" s="244" t="s">
        <v>356</v>
      </c>
      <c r="G274" s="966"/>
      <c r="H274" s="966"/>
      <c r="I274" s="966"/>
      <c r="J274" s="252" t="s">
        <v>357</v>
      </c>
      <c r="K274" s="977" t="s">
        <v>349</v>
      </c>
      <c r="L274" s="82" t="s">
        <v>40</v>
      </c>
      <c r="M274" s="256"/>
      <c r="N274" s="888"/>
      <c r="O274" s="889">
        <f>SUM(N274-Q274)</f>
        <v>0</v>
      </c>
      <c r="P274" s="890"/>
      <c r="Q274" s="835"/>
      <c r="R274" s="254" t="s">
        <v>358</v>
      </c>
      <c r="S274" s="252" t="s">
        <v>357</v>
      </c>
    </row>
    <row r="275" spans="1:19" s="61" customFormat="1" ht="39" thickBot="1">
      <c r="A275" s="1124"/>
      <c r="B275" s="1152"/>
      <c r="C275" s="1152"/>
      <c r="D275" s="1153"/>
      <c r="E275" s="1571"/>
      <c r="F275" s="977" t="s">
        <v>359</v>
      </c>
      <c r="G275" s="966" t="s">
        <v>133</v>
      </c>
      <c r="H275" s="966" t="s">
        <v>133</v>
      </c>
      <c r="I275" s="966" t="s">
        <v>133</v>
      </c>
      <c r="J275" s="966" t="s">
        <v>133</v>
      </c>
      <c r="K275" s="257" t="s">
        <v>175</v>
      </c>
      <c r="L275" s="1135" t="s">
        <v>24</v>
      </c>
      <c r="M275" s="1400"/>
      <c r="N275" s="875">
        <f t="shared" ref="N275:Q275" si="62">SUM(N271:N272)</f>
        <v>75</v>
      </c>
      <c r="O275" s="876">
        <f t="shared" si="62"/>
        <v>75</v>
      </c>
      <c r="P275" s="877">
        <f t="shared" si="62"/>
        <v>0</v>
      </c>
      <c r="Q275" s="878">
        <f t="shared" si="62"/>
        <v>0</v>
      </c>
      <c r="R275" s="219"/>
      <c r="S275" s="12"/>
    </row>
    <row r="276" spans="1:19" s="61" customFormat="1" ht="76.5">
      <c r="A276" s="1124" t="s">
        <v>9</v>
      </c>
      <c r="B276" s="1152" t="s">
        <v>11</v>
      </c>
      <c r="C276" s="1152" t="s">
        <v>111</v>
      </c>
      <c r="D276" s="1153"/>
      <c r="E276" s="1246" t="s">
        <v>360</v>
      </c>
      <c r="F276" s="244" t="s">
        <v>356</v>
      </c>
      <c r="G276" s="966"/>
      <c r="H276" s="966"/>
      <c r="I276" s="966"/>
      <c r="J276" s="252" t="s">
        <v>361</v>
      </c>
      <c r="K276" s="977" t="s">
        <v>349</v>
      </c>
      <c r="L276" s="11" t="s">
        <v>40</v>
      </c>
      <c r="M276" s="258" t="s">
        <v>350</v>
      </c>
      <c r="N276" s="133">
        <v>12</v>
      </c>
      <c r="O276" s="134">
        <f>SUM(N276-Q276)</f>
        <v>12</v>
      </c>
      <c r="P276" s="48"/>
      <c r="Q276" s="259"/>
      <c r="R276" s="1049" t="s">
        <v>1080</v>
      </c>
      <c r="S276" s="252" t="s">
        <v>1081</v>
      </c>
    </row>
    <row r="277" spans="1:19" s="61" customFormat="1" ht="13.5" thickBot="1">
      <c r="A277" s="1124"/>
      <c r="B277" s="1152"/>
      <c r="C277" s="1152"/>
      <c r="D277" s="1153"/>
      <c r="E277" s="1571"/>
      <c r="F277" s="244"/>
      <c r="G277" s="977"/>
      <c r="H277" s="977"/>
      <c r="I277" s="977"/>
      <c r="J277" s="977"/>
      <c r="K277" s="977"/>
      <c r="L277" s="260"/>
      <c r="M277" s="258"/>
      <c r="N277" s="261"/>
      <c r="O277" s="262">
        <f>SUM(N277-Q277)</f>
        <v>0</v>
      </c>
      <c r="P277" s="247"/>
      <c r="Q277" s="259"/>
      <c r="R277" s="211"/>
      <c r="S277" s="983"/>
    </row>
    <row r="278" spans="1:19" s="61" customFormat="1" ht="39" thickBot="1">
      <c r="A278" s="1124"/>
      <c r="B278" s="1152"/>
      <c r="C278" s="1152"/>
      <c r="D278" s="1153"/>
      <c r="E278" s="1571"/>
      <c r="F278" s="977" t="s">
        <v>359</v>
      </c>
      <c r="G278" s="966" t="s">
        <v>133</v>
      </c>
      <c r="H278" s="966" t="s">
        <v>133</v>
      </c>
      <c r="I278" s="966" t="s">
        <v>133</v>
      </c>
      <c r="J278" s="966" t="s">
        <v>133</v>
      </c>
      <c r="K278" s="257" t="s">
        <v>175</v>
      </c>
      <c r="L278" s="1151" t="s">
        <v>24</v>
      </c>
      <c r="M278" s="1151"/>
      <c r="N278" s="874">
        <f t="shared" ref="N278:Q278" si="63">SUM(N276:N277)</f>
        <v>12</v>
      </c>
      <c r="O278" s="874">
        <f t="shared" si="63"/>
        <v>12</v>
      </c>
      <c r="P278" s="874">
        <f t="shared" si="63"/>
        <v>0</v>
      </c>
      <c r="Q278" s="874">
        <f t="shared" si="63"/>
        <v>0</v>
      </c>
      <c r="R278" s="219"/>
      <c r="S278" s="12"/>
    </row>
    <row r="279" spans="1:19" s="60" customFormat="1" ht="13.5" thickBot="1">
      <c r="A279" s="197" t="s">
        <v>9</v>
      </c>
      <c r="B279" s="264" t="s">
        <v>11</v>
      </c>
      <c r="C279" s="265"/>
      <c r="D279" s="266"/>
      <c r="E279" s="1462" t="s">
        <v>23</v>
      </c>
      <c r="F279" s="1463"/>
      <c r="G279" s="1463"/>
      <c r="H279" s="1463"/>
      <c r="I279" s="1463"/>
      <c r="J279" s="1463"/>
      <c r="K279" s="1463"/>
      <c r="L279" s="1158"/>
      <c r="M279" s="1158"/>
      <c r="N279" s="856">
        <f>N253+N257+N260+N264+N267+N270+N275+N278</f>
        <v>164</v>
      </c>
      <c r="O279" s="856">
        <f>O253+O257+O260+O264+O267+O270+O275+O278</f>
        <v>164</v>
      </c>
      <c r="P279" s="856">
        <f>P253+P257+P260+P264+P267+P270+P275+P278</f>
        <v>0</v>
      </c>
      <c r="Q279" s="1029">
        <f>Q253+Q257+Q260+Q264+Q267+Q270+Q275+Q278</f>
        <v>0</v>
      </c>
      <c r="R279" s="219"/>
      <c r="S279" s="12"/>
    </row>
    <row r="280" spans="1:19" s="60" customFormat="1" ht="48.75" customHeight="1" thickBot="1">
      <c r="A280" s="8" t="s">
        <v>9</v>
      </c>
      <c r="B280" s="4" t="s">
        <v>33</v>
      </c>
      <c r="C280" s="203"/>
      <c r="D280" s="204"/>
      <c r="E280" s="1159" t="s">
        <v>362</v>
      </c>
      <c r="F280" s="1464"/>
      <c r="G280" s="1464"/>
      <c r="H280" s="1464"/>
      <c r="I280" s="1464"/>
      <c r="J280" s="1464"/>
      <c r="K280" s="1464"/>
      <c r="L280" s="1160"/>
      <c r="M280" s="1160"/>
      <c r="N280" s="206"/>
      <c r="O280" s="207"/>
      <c r="P280" s="207"/>
      <c r="Q280" s="207"/>
      <c r="R280" s="235"/>
      <c r="S280" s="12"/>
    </row>
    <row r="281" spans="1:19" s="60" customFormat="1" ht="57" customHeight="1">
      <c r="A281" s="1124" t="s">
        <v>9</v>
      </c>
      <c r="B281" s="1152" t="s">
        <v>33</v>
      </c>
      <c r="C281" s="1152" t="s">
        <v>9</v>
      </c>
      <c r="D281" s="1153"/>
      <c r="E281" s="1283" t="s">
        <v>363</v>
      </c>
      <c r="F281" s="967" t="s">
        <v>364</v>
      </c>
      <c r="G281" s="603">
        <v>100</v>
      </c>
      <c r="H281" s="603">
        <v>100</v>
      </c>
      <c r="I281" s="603">
        <v>100</v>
      </c>
      <c r="J281" s="603">
        <v>100</v>
      </c>
      <c r="K281" s="215" t="s">
        <v>153</v>
      </c>
      <c r="L281" s="268" t="s">
        <v>32</v>
      </c>
      <c r="M281" s="59" t="s">
        <v>365</v>
      </c>
      <c r="N281" s="852">
        <v>5</v>
      </c>
      <c r="O281" s="891">
        <f>SUM(N281-Q281)</f>
        <v>5</v>
      </c>
      <c r="P281" s="853"/>
      <c r="Q281" s="168"/>
      <c r="R281" s="988" t="s">
        <v>87</v>
      </c>
      <c r="S281" s="51">
        <v>100</v>
      </c>
    </row>
    <row r="282" spans="1:19" s="60" customFormat="1" ht="13.5" thickBot="1">
      <c r="A282" s="1124"/>
      <c r="B282" s="1152"/>
      <c r="C282" s="1152"/>
      <c r="D282" s="1153"/>
      <c r="E282" s="1465"/>
      <c r="F282" s="967"/>
      <c r="G282" s="39"/>
      <c r="H282" s="39"/>
      <c r="I282" s="39"/>
      <c r="J282" s="39"/>
      <c r="K282" s="967"/>
      <c r="L282" s="1040"/>
      <c r="M282" s="1028"/>
      <c r="N282" s="883"/>
      <c r="O282" s="889">
        <f>SUM(N282-Q282)</f>
        <v>0</v>
      </c>
      <c r="P282" s="889"/>
      <c r="Q282" s="884"/>
      <c r="R282" s="967"/>
      <c r="S282" s="269"/>
    </row>
    <row r="283" spans="1:19" s="61" customFormat="1" ht="27.75" customHeight="1" thickBot="1">
      <c r="A283" s="1124"/>
      <c r="B283" s="1152"/>
      <c r="C283" s="1152"/>
      <c r="D283" s="1153"/>
      <c r="E283" s="1278"/>
      <c r="F283" s="967" t="s">
        <v>300</v>
      </c>
      <c r="G283" s="966" t="s">
        <v>133</v>
      </c>
      <c r="H283" s="966" t="s">
        <v>133</v>
      </c>
      <c r="I283" s="966" t="s">
        <v>133</v>
      </c>
      <c r="J283" s="966" t="s">
        <v>133</v>
      </c>
      <c r="K283" s="988" t="s">
        <v>154</v>
      </c>
      <c r="L283" s="1151" t="s">
        <v>24</v>
      </c>
      <c r="M283" s="1151"/>
      <c r="N283" s="892">
        <f t="shared" ref="N283:Q283" si="64">SUM(N281:N282)</f>
        <v>5</v>
      </c>
      <c r="O283" s="892">
        <f t="shared" si="64"/>
        <v>5</v>
      </c>
      <c r="P283" s="892">
        <f t="shared" si="64"/>
        <v>0</v>
      </c>
      <c r="Q283" s="1029">
        <f t="shared" si="64"/>
        <v>0</v>
      </c>
      <c r="R283" s="211"/>
      <c r="S283" s="12"/>
    </row>
    <row r="284" spans="1:19" ht="27.75" customHeight="1">
      <c r="A284" s="1124" t="s">
        <v>9</v>
      </c>
      <c r="B284" s="1125" t="s">
        <v>33</v>
      </c>
      <c r="C284" s="1125" t="s">
        <v>10</v>
      </c>
      <c r="D284" s="1132"/>
      <c r="E284" s="1410" t="s">
        <v>366</v>
      </c>
      <c r="F284" s="975" t="s">
        <v>367</v>
      </c>
      <c r="G284" s="714"/>
      <c r="H284" s="714">
        <v>1</v>
      </c>
      <c r="I284" s="714"/>
      <c r="J284" s="714"/>
      <c r="K284" s="975"/>
      <c r="L284" s="83" t="s">
        <v>32</v>
      </c>
      <c r="M284" s="46" t="s">
        <v>365</v>
      </c>
      <c r="N284" s="713">
        <v>36</v>
      </c>
      <c r="O284" s="893">
        <f>SUM(N284-Q284)</f>
        <v>36</v>
      </c>
      <c r="P284" s="715"/>
      <c r="Q284" s="717"/>
      <c r="R284" s="270" t="s">
        <v>343</v>
      </c>
      <c r="S284" s="6" t="s">
        <v>15</v>
      </c>
    </row>
    <row r="285" spans="1:19" s="61" customFormat="1" ht="27.75" customHeight="1" thickBot="1">
      <c r="A285" s="1124"/>
      <c r="B285" s="1125"/>
      <c r="C285" s="1125"/>
      <c r="D285" s="1132"/>
      <c r="E285" s="1411"/>
      <c r="F285" s="975"/>
      <c r="G285" s="714"/>
      <c r="H285" s="714"/>
      <c r="I285" s="714"/>
      <c r="J285" s="714"/>
      <c r="K285" s="975"/>
      <c r="L285" s="1048"/>
      <c r="M285" s="13"/>
      <c r="N285" s="738"/>
      <c r="O285" s="751">
        <f>SUM(N285-Q285)</f>
        <v>0</v>
      </c>
      <c r="P285" s="739"/>
      <c r="Q285" s="728"/>
      <c r="R285" s="211"/>
      <c r="S285" s="6"/>
    </row>
    <row r="286" spans="1:19" s="60" customFormat="1" ht="27.75" customHeight="1" thickBot="1">
      <c r="A286" s="1124"/>
      <c r="B286" s="1125"/>
      <c r="C286" s="1125"/>
      <c r="D286" s="1132"/>
      <c r="E286" s="1402"/>
      <c r="F286" s="967" t="s">
        <v>300</v>
      </c>
      <c r="G286" s="966" t="s">
        <v>133</v>
      </c>
      <c r="H286" s="966" t="s">
        <v>133</v>
      </c>
      <c r="I286" s="966" t="s">
        <v>133</v>
      </c>
      <c r="J286" s="966" t="s">
        <v>133</v>
      </c>
      <c r="K286" s="988" t="s">
        <v>154</v>
      </c>
      <c r="L286" s="1151" t="s">
        <v>24</v>
      </c>
      <c r="M286" s="1151"/>
      <c r="N286" s="894">
        <f t="shared" ref="N286:Q286" si="65">SUM(N284+N285)</f>
        <v>36</v>
      </c>
      <c r="O286" s="895">
        <f t="shared" si="65"/>
        <v>36</v>
      </c>
      <c r="P286" s="894">
        <f t="shared" si="65"/>
        <v>0</v>
      </c>
      <c r="Q286" s="874">
        <f t="shared" si="65"/>
        <v>0</v>
      </c>
      <c r="R286" s="219"/>
      <c r="S286" s="14"/>
    </row>
    <row r="287" spans="1:19" s="60" customFormat="1" ht="76.5">
      <c r="A287" s="1124" t="s">
        <v>9</v>
      </c>
      <c r="B287" s="1152" t="s">
        <v>33</v>
      </c>
      <c r="C287" s="1152" t="s">
        <v>11</v>
      </c>
      <c r="D287" s="1153"/>
      <c r="E287" s="1573" t="s">
        <v>368</v>
      </c>
      <c r="F287" s="967" t="s">
        <v>369</v>
      </c>
      <c r="G287" s="603"/>
      <c r="H287" s="603"/>
      <c r="I287" s="966" t="s">
        <v>370</v>
      </c>
      <c r="J287" s="603"/>
      <c r="K287" s="215" t="s">
        <v>153</v>
      </c>
      <c r="L287" s="978" t="s">
        <v>32</v>
      </c>
      <c r="M287" s="59" t="s">
        <v>365</v>
      </c>
      <c r="N287" s="226">
        <v>12</v>
      </c>
      <c r="O287" s="151">
        <f>SUM(N287-Q287)</f>
        <v>0</v>
      </c>
      <c r="P287" s="151"/>
      <c r="Q287" s="313">
        <v>12</v>
      </c>
      <c r="R287" s="211" t="s">
        <v>371</v>
      </c>
      <c r="S287" s="966" t="s">
        <v>370</v>
      </c>
    </row>
    <row r="288" spans="1:19" s="60" customFormat="1" ht="82.5" customHeight="1">
      <c r="A288" s="1124"/>
      <c r="B288" s="1152"/>
      <c r="C288" s="1152"/>
      <c r="D288" s="1153"/>
      <c r="E288" s="1574"/>
      <c r="F288" s="967" t="s">
        <v>369</v>
      </c>
      <c r="G288" s="267"/>
      <c r="H288" s="267"/>
      <c r="I288" s="983" t="s">
        <v>372</v>
      </c>
      <c r="J288" s="267"/>
      <c r="K288" s="215" t="s">
        <v>153</v>
      </c>
      <c r="L288" s="978" t="s">
        <v>32</v>
      </c>
      <c r="M288" s="59" t="s">
        <v>365</v>
      </c>
      <c r="N288" s="599">
        <v>12</v>
      </c>
      <c r="O288" s="671">
        <f t="shared" ref="O288" si="66">SUM(N288-Q288)</f>
        <v>0</v>
      </c>
      <c r="P288" s="671"/>
      <c r="Q288" s="869">
        <v>12</v>
      </c>
      <c r="R288" s="211" t="s">
        <v>373</v>
      </c>
      <c r="S288" s="983" t="s">
        <v>372</v>
      </c>
    </row>
    <row r="289" spans="1:19" s="60" customFormat="1" ht="92.25" customHeight="1">
      <c r="A289" s="1124"/>
      <c r="B289" s="1152"/>
      <c r="C289" s="1152"/>
      <c r="D289" s="1153"/>
      <c r="E289" s="1574"/>
      <c r="F289" s="967" t="s">
        <v>369</v>
      </c>
      <c r="G289" s="267"/>
      <c r="H289" s="267"/>
      <c r="I289" s="983" t="s">
        <v>372</v>
      </c>
      <c r="J289" s="267"/>
      <c r="K289" s="215" t="s">
        <v>153</v>
      </c>
      <c r="L289" s="978" t="s">
        <v>32</v>
      </c>
      <c r="M289" s="59" t="s">
        <v>365</v>
      </c>
      <c r="N289" s="599">
        <v>12</v>
      </c>
      <c r="O289" s="671">
        <f>SUM(N289-Q289)</f>
        <v>0</v>
      </c>
      <c r="P289" s="671"/>
      <c r="Q289" s="869">
        <v>12</v>
      </c>
      <c r="R289" s="211" t="s">
        <v>374</v>
      </c>
      <c r="S289" s="983" t="s">
        <v>372</v>
      </c>
    </row>
    <row r="290" spans="1:19" s="60" customFormat="1" ht="49.5" customHeight="1">
      <c r="A290" s="1124"/>
      <c r="B290" s="1152"/>
      <c r="C290" s="1152"/>
      <c r="D290" s="1153"/>
      <c r="E290" s="1574"/>
      <c r="F290" s="967" t="s">
        <v>369</v>
      </c>
      <c r="G290" s="267"/>
      <c r="H290" s="267"/>
      <c r="I290" s="983" t="s">
        <v>375</v>
      </c>
      <c r="J290" s="267"/>
      <c r="K290" s="215" t="s">
        <v>153</v>
      </c>
      <c r="L290" s="978" t="s">
        <v>32</v>
      </c>
      <c r="M290" s="59" t="s">
        <v>365</v>
      </c>
      <c r="N290" s="599">
        <v>12</v>
      </c>
      <c r="O290" s="671">
        <f t="shared" ref="O290:O293" si="67">SUM(N290-Q290)</f>
        <v>0</v>
      </c>
      <c r="P290" s="844"/>
      <c r="Q290" s="871">
        <v>12</v>
      </c>
      <c r="R290" s="211" t="s">
        <v>376</v>
      </c>
      <c r="S290" s="983" t="s">
        <v>375</v>
      </c>
    </row>
    <row r="291" spans="1:19" s="60" customFormat="1" ht="76.5" customHeight="1">
      <c r="A291" s="1124"/>
      <c r="B291" s="1152"/>
      <c r="C291" s="1152"/>
      <c r="D291" s="1153"/>
      <c r="E291" s="1574"/>
      <c r="F291" s="967" t="s">
        <v>369</v>
      </c>
      <c r="G291" s="267"/>
      <c r="H291" s="267"/>
      <c r="I291" s="983" t="s">
        <v>377</v>
      </c>
      <c r="J291" s="267"/>
      <c r="K291" s="215" t="s">
        <v>153</v>
      </c>
      <c r="L291" s="978" t="s">
        <v>32</v>
      </c>
      <c r="M291" s="59" t="s">
        <v>365</v>
      </c>
      <c r="N291" s="599">
        <v>11</v>
      </c>
      <c r="O291" s="671">
        <f t="shared" si="67"/>
        <v>0</v>
      </c>
      <c r="P291" s="844"/>
      <c r="Q291" s="871">
        <v>11</v>
      </c>
      <c r="R291" s="211" t="s">
        <v>378</v>
      </c>
      <c r="S291" s="983" t="s">
        <v>377</v>
      </c>
    </row>
    <row r="292" spans="1:19" s="60" customFormat="1" ht="51">
      <c r="A292" s="1124"/>
      <c r="B292" s="1152"/>
      <c r="C292" s="1152"/>
      <c r="D292" s="1153"/>
      <c r="E292" s="1574"/>
      <c r="F292" s="967" t="s">
        <v>369</v>
      </c>
      <c r="G292" s="267"/>
      <c r="H292" s="267"/>
      <c r="I292" s="983" t="s">
        <v>379</v>
      </c>
      <c r="J292" s="267"/>
      <c r="K292" s="215" t="s">
        <v>153</v>
      </c>
      <c r="L292" s="978" t="s">
        <v>32</v>
      </c>
      <c r="M292" s="59" t="s">
        <v>365</v>
      </c>
      <c r="N292" s="599">
        <v>10</v>
      </c>
      <c r="O292" s="671">
        <f t="shared" si="67"/>
        <v>0</v>
      </c>
      <c r="P292" s="844"/>
      <c r="Q292" s="871">
        <v>10</v>
      </c>
      <c r="R292" s="211" t="s">
        <v>380</v>
      </c>
      <c r="S292" s="983" t="s">
        <v>379</v>
      </c>
    </row>
    <row r="293" spans="1:19" s="60" customFormat="1" ht="51.75" thickBot="1">
      <c r="A293" s="1124"/>
      <c r="B293" s="1152"/>
      <c r="C293" s="1152"/>
      <c r="D293" s="1153"/>
      <c r="E293" s="1574"/>
      <c r="F293" s="967" t="s">
        <v>369</v>
      </c>
      <c r="G293" s="267"/>
      <c r="H293" s="267"/>
      <c r="I293" s="983" t="s">
        <v>381</v>
      </c>
      <c r="J293" s="267"/>
      <c r="K293" s="215" t="s">
        <v>153</v>
      </c>
      <c r="L293" s="978" t="s">
        <v>32</v>
      </c>
      <c r="M293" s="59" t="s">
        <v>365</v>
      </c>
      <c r="N293" s="599">
        <v>12</v>
      </c>
      <c r="O293" s="671">
        <f t="shared" si="67"/>
        <v>0</v>
      </c>
      <c r="P293" s="844"/>
      <c r="Q293" s="871">
        <v>12</v>
      </c>
      <c r="R293" s="211" t="s">
        <v>382</v>
      </c>
      <c r="S293" s="983" t="s">
        <v>381</v>
      </c>
    </row>
    <row r="294" spans="1:19" s="61" customFormat="1" ht="39" thickBot="1">
      <c r="A294" s="1124"/>
      <c r="B294" s="1152"/>
      <c r="C294" s="1152"/>
      <c r="D294" s="1153"/>
      <c r="E294" s="1575"/>
      <c r="F294" s="967" t="s">
        <v>300</v>
      </c>
      <c r="G294" s="966" t="s">
        <v>133</v>
      </c>
      <c r="H294" s="966" t="s">
        <v>133</v>
      </c>
      <c r="I294" s="966" t="s">
        <v>133</v>
      </c>
      <c r="J294" s="966" t="s">
        <v>133</v>
      </c>
      <c r="K294" s="988" t="s">
        <v>154</v>
      </c>
      <c r="L294" s="1151" t="s">
        <v>24</v>
      </c>
      <c r="M294" s="1151"/>
      <c r="N294" s="892">
        <f>SUM(N287:N293)</f>
        <v>81</v>
      </c>
      <c r="O294" s="892">
        <f>SUM(O287:O293)</f>
        <v>0</v>
      </c>
      <c r="P294" s="892">
        <f>SUM(P287:P293)</f>
        <v>0</v>
      </c>
      <c r="Q294" s="1029">
        <f>SUM(Q287:Q293)</f>
        <v>81</v>
      </c>
      <c r="R294" s="219"/>
      <c r="S294" s="12"/>
    </row>
    <row r="295" spans="1:19" s="114" customFormat="1" ht="38.25">
      <c r="A295" s="1124" t="s">
        <v>9</v>
      </c>
      <c r="B295" s="1152" t="s">
        <v>33</v>
      </c>
      <c r="C295" s="1152" t="s">
        <v>33</v>
      </c>
      <c r="D295" s="1153"/>
      <c r="E295" s="1403" t="s">
        <v>383</v>
      </c>
      <c r="F295" s="975" t="s">
        <v>384</v>
      </c>
      <c r="G295" s="714"/>
      <c r="H295" s="714">
        <v>1</v>
      </c>
      <c r="I295" s="714"/>
      <c r="J295" s="714"/>
      <c r="K295" s="215" t="s">
        <v>153</v>
      </c>
      <c r="L295" s="131" t="s">
        <v>32</v>
      </c>
      <c r="M295" s="84" t="s">
        <v>39</v>
      </c>
      <c r="N295" s="1046">
        <v>1</v>
      </c>
      <c r="O295" s="134">
        <f t="shared" ref="O295:O296" si="68">SUM(N295-Q295)</f>
        <v>1</v>
      </c>
      <c r="P295" s="160"/>
      <c r="Q295" s="160"/>
      <c r="R295" s="215" t="s">
        <v>385</v>
      </c>
      <c r="S295" s="6" t="s">
        <v>17</v>
      </c>
    </row>
    <row r="296" spans="1:19" s="114" customFormat="1" ht="51.75" thickBot="1">
      <c r="A296" s="1124"/>
      <c r="B296" s="1152"/>
      <c r="C296" s="1152"/>
      <c r="D296" s="1153"/>
      <c r="E296" s="1403"/>
      <c r="F296" s="975" t="s">
        <v>386</v>
      </c>
      <c r="G296" s="714"/>
      <c r="H296" s="714">
        <v>100</v>
      </c>
      <c r="I296" s="714">
        <v>100</v>
      </c>
      <c r="J296" s="714">
        <v>100</v>
      </c>
      <c r="K296" s="215" t="s">
        <v>153</v>
      </c>
      <c r="L296" s="1016" t="s">
        <v>32</v>
      </c>
      <c r="M296" s="84" t="s">
        <v>39</v>
      </c>
      <c r="N296" s="1046">
        <v>5</v>
      </c>
      <c r="O296" s="134">
        <f t="shared" si="68"/>
        <v>5</v>
      </c>
      <c r="P296" s="160"/>
      <c r="Q296" s="160"/>
      <c r="R296" s="215" t="s">
        <v>387</v>
      </c>
      <c r="S296" s="6" t="s">
        <v>82</v>
      </c>
    </row>
    <row r="297" spans="1:19" s="61" customFormat="1" ht="39" thickBot="1">
      <c r="A297" s="1124"/>
      <c r="B297" s="1152"/>
      <c r="C297" s="1152"/>
      <c r="D297" s="1153"/>
      <c r="E297" s="1403"/>
      <c r="F297" s="967" t="s">
        <v>300</v>
      </c>
      <c r="G297" s="966" t="s">
        <v>133</v>
      </c>
      <c r="H297" s="966" t="s">
        <v>133</v>
      </c>
      <c r="I297" s="966" t="s">
        <v>133</v>
      </c>
      <c r="J297" s="966" t="s">
        <v>133</v>
      </c>
      <c r="K297" s="1009" t="s">
        <v>154</v>
      </c>
      <c r="L297" s="1178" t="s">
        <v>24</v>
      </c>
      <c r="M297" s="1178"/>
      <c r="N297" s="152">
        <f t="shared" ref="N297:Q297" si="69">SUM(N295:N296)</f>
        <v>6</v>
      </c>
      <c r="O297" s="152">
        <f t="shared" si="69"/>
        <v>6</v>
      </c>
      <c r="P297" s="130">
        <f t="shared" si="69"/>
        <v>0</v>
      </c>
      <c r="Q297" s="1036">
        <f t="shared" si="69"/>
        <v>0</v>
      </c>
      <c r="R297" s="219"/>
      <c r="S297" s="14"/>
    </row>
    <row r="298" spans="1:19" s="60" customFormat="1" ht="13.5" thickBot="1">
      <c r="A298" s="8" t="s">
        <v>9</v>
      </c>
      <c r="B298" s="4" t="s">
        <v>33</v>
      </c>
      <c r="C298" s="229"/>
      <c r="D298" s="26"/>
      <c r="E298" s="1530" t="s">
        <v>23</v>
      </c>
      <c r="F298" s="1151"/>
      <c r="G298" s="1151"/>
      <c r="H298" s="1151"/>
      <c r="I298" s="1151"/>
      <c r="J298" s="1151"/>
      <c r="K298" s="1151"/>
      <c r="L298" s="1151"/>
      <c r="M298" s="1151"/>
      <c r="N298" s="896">
        <f>SUM(N283+N286+N294+N297)</f>
        <v>128</v>
      </c>
      <c r="O298" s="896">
        <f t="shared" ref="O298:Q298" si="70">SUM(O283+O286+O294+O297)</f>
        <v>47</v>
      </c>
      <c r="P298" s="896">
        <f t="shared" si="70"/>
        <v>0</v>
      </c>
      <c r="Q298" s="897">
        <f t="shared" si="70"/>
        <v>81</v>
      </c>
      <c r="R298" s="211"/>
      <c r="S298" s="12"/>
    </row>
    <row r="299" spans="1:19" s="60" customFormat="1" ht="38.450000000000003" customHeight="1" thickBot="1">
      <c r="A299" s="15" t="s">
        <v>9</v>
      </c>
      <c r="B299" s="272" t="s">
        <v>12</v>
      </c>
      <c r="C299" s="203"/>
      <c r="D299" s="204"/>
      <c r="E299" s="1159" t="s">
        <v>388</v>
      </c>
      <c r="F299" s="1160"/>
      <c r="G299" s="1160"/>
      <c r="H299" s="1160"/>
      <c r="I299" s="1160"/>
      <c r="J299" s="1160"/>
      <c r="K299" s="1160"/>
      <c r="L299" s="1160"/>
      <c r="M299" s="1160"/>
      <c r="N299" s="273"/>
      <c r="O299" s="207"/>
      <c r="P299" s="207"/>
      <c r="Q299" s="207"/>
      <c r="R299" s="274"/>
      <c r="S299" s="12"/>
    </row>
    <row r="300" spans="1:19" s="60" customFormat="1" ht="59.25" customHeight="1">
      <c r="A300" s="1124" t="s">
        <v>9</v>
      </c>
      <c r="B300" s="1152" t="s">
        <v>12</v>
      </c>
      <c r="C300" s="1152" t="s">
        <v>10</v>
      </c>
      <c r="D300" s="1153"/>
      <c r="E300" s="1186" t="s">
        <v>389</v>
      </c>
      <c r="F300" s="1020" t="s">
        <v>390</v>
      </c>
      <c r="G300" s="305"/>
      <c r="H300" s="305">
        <v>10</v>
      </c>
      <c r="I300" s="305">
        <v>60</v>
      </c>
      <c r="J300" s="305">
        <v>90</v>
      </c>
      <c r="K300" s="1020" t="s">
        <v>391</v>
      </c>
      <c r="L300" s="275" t="s">
        <v>32</v>
      </c>
      <c r="M300" s="276" t="s">
        <v>39</v>
      </c>
      <c r="N300" s="1033">
        <v>1.6</v>
      </c>
      <c r="O300" s="853">
        <f>SUM(N300-Q300)</f>
        <v>1.6</v>
      </c>
      <c r="P300" s="605"/>
      <c r="Q300" s="175"/>
      <c r="R300" s="211" t="s">
        <v>392</v>
      </c>
      <c r="S300" s="983" t="s">
        <v>186</v>
      </c>
    </row>
    <row r="301" spans="1:19" s="61" customFormat="1" ht="13.5" thickBot="1">
      <c r="A301" s="1124"/>
      <c r="B301" s="1152"/>
      <c r="C301" s="1152"/>
      <c r="D301" s="1153"/>
      <c r="E301" s="1186"/>
      <c r="F301" s="1025"/>
      <c r="G301" s="1025"/>
      <c r="H301" s="1025"/>
      <c r="I301" s="1025"/>
      <c r="J301" s="1025"/>
      <c r="K301" s="1025"/>
      <c r="L301" s="1038"/>
      <c r="M301" s="46"/>
      <c r="N301" s="898"/>
      <c r="O301" s="899">
        <f>SUM(N301-Q301)</f>
        <v>0</v>
      </c>
      <c r="P301" s="900"/>
      <c r="Q301" s="901"/>
      <c r="R301" s="211"/>
      <c r="S301" s="33"/>
    </row>
    <row r="302" spans="1:19" s="61" customFormat="1" ht="13.5" thickBot="1">
      <c r="A302" s="1124"/>
      <c r="B302" s="1152"/>
      <c r="C302" s="1152"/>
      <c r="D302" s="1153"/>
      <c r="E302" s="1197"/>
      <c r="F302" s="277"/>
      <c r="G302" s="277"/>
      <c r="H302" s="277"/>
      <c r="I302" s="277"/>
      <c r="J302" s="277"/>
      <c r="K302" s="277"/>
      <c r="L302" s="1576" t="s">
        <v>24</v>
      </c>
      <c r="M302" s="1577"/>
      <c r="N302" s="856">
        <f t="shared" ref="N302:Q302" si="71">SUM(N300:N301)</f>
        <v>1.6</v>
      </c>
      <c r="O302" s="856">
        <f t="shared" si="71"/>
        <v>1.6</v>
      </c>
      <c r="P302" s="1030">
        <f t="shared" si="71"/>
        <v>0</v>
      </c>
      <c r="Q302" s="1029">
        <f t="shared" si="71"/>
        <v>0</v>
      </c>
      <c r="R302" s="219"/>
      <c r="S302" s="12"/>
    </row>
    <row r="303" spans="1:19" s="60" customFormat="1" ht="13.5" thickBot="1">
      <c r="A303" s="15" t="s">
        <v>9</v>
      </c>
      <c r="B303" s="272" t="s">
        <v>12</v>
      </c>
      <c r="C303" s="229"/>
      <c r="D303" s="26"/>
      <c r="E303" s="1219" t="s">
        <v>23</v>
      </c>
      <c r="F303" s="1220"/>
      <c r="G303" s="1220"/>
      <c r="H303" s="1220"/>
      <c r="I303" s="1220"/>
      <c r="J303" s="1220"/>
      <c r="K303" s="1220"/>
      <c r="L303" s="1220"/>
      <c r="M303" s="1221"/>
      <c r="N303" s="902">
        <f>SUM(N302)</f>
        <v>1.6</v>
      </c>
      <c r="O303" s="902">
        <f t="shared" ref="O303:Q303" si="72">SUM(O302)</f>
        <v>1.6</v>
      </c>
      <c r="P303" s="902">
        <f t="shared" si="72"/>
        <v>0</v>
      </c>
      <c r="Q303" s="903">
        <f t="shared" si="72"/>
        <v>0</v>
      </c>
      <c r="R303" s="278"/>
      <c r="S303" s="12"/>
    </row>
    <row r="304" spans="1:19" s="60" customFormat="1" ht="13.5" thickBot="1">
      <c r="A304" s="230" t="s">
        <v>9</v>
      </c>
      <c r="B304" s="230" t="s">
        <v>9</v>
      </c>
      <c r="C304" s="279"/>
      <c r="D304" s="280"/>
      <c r="E304" s="1225" t="s">
        <v>25</v>
      </c>
      <c r="F304" s="1226"/>
      <c r="G304" s="1226"/>
      <c r="H304" s="1226"/>
      <c r="I304" s="1226"/>
      <c r="J304" s="1226"/>
      <c r="K304" s="1226"/>
      <c r="L304" s="1226"/>
      <c r="M304" s="1227"/>
      <c r="N304" s="904">
        <f>SUM(N243+N248+N279+N298+N303)</f>
        <v>2088.7000000000003</v>
      </c>
      <c r="O304" s="904">
        <f>SUM(O243+O248+O279+O298+O303)</f>
        <v>1062.8</v>
      </c>
      <c r="P304" s="904">
        <f>SUM(P243+P248+P279+P298+P303)</f>
        <v>0</v>
      </c>
      <c r="Q304" s="905">
        <f>SUM(Q243+Q248+Q279+Q298+Q303)</f>
        <v>1025.9000000000001</v>
      </c>
      <c r="R304" s="278"/>
      <c r="S304" s="12"/>
    </row>
    <row r="305" spans="1:19" s="285" customFormat="1" ht="13.5" thickBot="1">
      <c r="A305" s="281" t="s">
        <v>393</v>
      </c>
      <c r="B305" s="282"/>
      <c r="C305" s="282"/>
      <c r="D305" s="282"/>
      <c r="E305" s="282"/>
      <c r="F305" s="282"/>
      <c r="G305" s="282"/>
      <c r="H305" s="282"/>
      <c r="I305" s="282"/>
      <c r="J305" s="282"/>
      <c r="K305" s="282"/>
      <c r="L305" s="282"/>
      <c r="M305" s="283"/>
      <c r="N305" s="856">
        <f t="shared" ref="N305:Q305" si="73">SUM(N304)</f>
        <v>2088.7000000000003</v>
      </c>
      <c r="O305" s="892">
        <f t="shared" si="73"/>
        <v>1062.8</v>
      </c>
      <c r="P305" s="892">
        <f t="shared" si="73"/>
        <v>0</v>
      </c>
      <c r="Q305" s="1029">
        <f t="shared" si="73"/>
        <v>1025.9000000000001</v>
      </c>
      <c r="R305" s="284"/>
      <c r="S305" s="12"/>
    </row>
    <row r="306" spans="1:19" s="285" customFormat="1" ht="13.5" thickBot="1">
      <c r="A306" s="286"/>
      <c r="B306" s="286"/>
      <c r="C306" s="286"/>
      <c r="D306" s="286"/>
      <c r="E306" s="286"/>
      <c r="F306" s="286"/>
      <c r="G306" s="286"/>
      <c r="H306" s="286"/>
      <c r="I306" s="286"/>
      <c r="J306" s="286"/>
      <c r="K306" s="286"/>
      <c r="L306" s="286"/>
      <c r="M306" s="286"/>
      <c r="N306" s="287"/>
      <c r="O306" s="192"/>
      <c r="P306" s="192"/>
      <c r="Q306" s="192"/>
      <c r="R306" s="287"/>
      <c r="S306" s="187"/>
    </row>
    <row r="307" spans="1:19" ht="13.5" thickBot="1">
      <c r="A307" s="1188" t="s">
        <v>68</v>
      </c>
      <c r="B307" s="1189"/>
      <c r="C307" s="1189"/>
      <c r="D307" s="1189"/>
      <c r="E307" s="1189"/>
      <c r="F307" s="1189"/>
      <c r="G307" s="1189"/>
      <c r="H307" s="1189"/>
      <c r="I307" s="1189"/>
      <c r="J307" s="1189"/>
      <c r="K307" s="1189"/>
      <c r="L307" s="1189"/>
      <c r="M307" s="1190"/>
      <c r="N307" s="1230" t="s">
        <v>130</v>
      </c>
      <c r="O307" s="1231"/>
      <c r="P307" s="1231"/>
      <c r="Q307" s="1232"/>
      <c r="R307" s="288"/>
      <c r="S307" s="53"/>
    </row>
    <row r="308" spans="1:19" s="61" customFormat="1" ht="13.5" thickBot="1">
      <c r="A308" s="1446" t="s">
        <v>24</v>
      </c>
      <c r="B308" s="1447"/>
      <c r="C308" s="1447"/>
      <c r="D308" s="1447"/>
      <c r="E308" s="1447"/>
      <c r="F308" s="1447"/>
      <c r="G308" s="1447"/>
      <c r="H308" s="1447"/>
      <c r="I308" s="1447"/>
      <c r="J308" s="1447"/>
      <c r="K308" s="1447"/>
      <c r="L308" s="1447"/>
      <c r="M308" s="1448"/>
      <c r="N308" s="1449">
        <f ca="1">SUM(N309+N320)</f>
        <v>2088.6999999999998</v>
      </c>
      <c r="O308" s="1450"/>
      <c r="P308" s="1450"/>
      <c r="Q308" s="1451"/>
      <c r="R308" s="289"/>
      <c r="S308" s="187"/>
    </row>
    <row r="309" spans="1:19" s="61" customFormat="1" ht="13.5" thickBot="1">
      <c r="A309" s="1159" t="s">
        <v>28</v>
      </c>
      <c r="B309" s="1160"/>
      <c r="C309" s="1160"/>
      <c r="D309" s="1160"/>
      <c r="E309" s="1160"/>
      <c r="F309" s="1160"/>
      <c r="G309" s="1160"/>
      <c r="H309" s="1160"/>
      <c r="I309" s="1160"/>
      <c r="J309" s="1160"/>
      <c r="K309" s="1160"/>
      <c r="L309" s="1160"/>
      <c r="M309" s="1203"/>
      <c r="N309" s="1204">
        <f ca="1">SUM(N310:N319)</f>
        <v>2047.1</v>
      </c>
      <c r="O309" s="1205"/>
      <c r="P309" s="1205"/>
      <c r="Q309" s="1206"/>
      <c r="R309" s="290"/>
      <c r="S309" s="291"/>
    </row>
    <row r="310" spans="1:19" s="61" customFormat="1">
      <c r="A310" s="1207" t="s">
        <v>47</v>
      </c>
      <c r="B310" s="1208"/>
      <c r="C310" s="1208"/>
      <c r="D310" s="1208"/>
      <c r="E310" s="1208"/>
      <c r="F310" s="1208"/>
      <c r="G310" s="1208"/>
      <c r="H310" s="1208"/>
      <c r="I310" s="1208"/>
      <c r="J310" s="1208"/>
      <c r="K310" s="1208"/>
      <c r="L310" s="1208"/>
      <c r="M310" s="1209"/>
      <c r="N310" s="1200">
        <f ca="1">SUMIF(L218:L307,"SB",N218:N305)</f>
        <v>357.6</v>
      </c>
      <c r="O310" s="1201"/>
      <c r="P310" s="1201"/>
      <c r="Q310" s="1202"/>
      <c r="R310" s="292"/>
      <c r="S310" s="293"/>
    </row>
    <row r="311" spans="1:19" s="61" customFormat="1">
      <c r="A311" s="1182" t="s">
        <v>48</v>
      </c>
      <c r="B311" s="1183"/>
      <c r="C311" s="1183"/>
      <c r="D311" s="1183"/>
      <c r="E311" s="1183"/>
      <c r="F311" s="1183"/>
      <c r="G311" s="1183"/>
      <c r="H311" s="1183"/>
      <c r="I311" s="1183"/>
      <c r="J311" s="1183"/>
      <c r="K311" s="1183"/>
      <c r="L311" s="1183"/>
      <c r="M311" s="1184"/>
      <c r="N311" s="1200">
        <f ca="1">SUMIF(L218:L307,"VD",N218:N305)</f>
        <v>87</v>
      </c>
      <c r="O311" s="1201"/>
      <c r="P311" s="1201"/>
      <c r="Q311" s="1202"/>
      <c r="R311" s="292"/>
      <c r="S311" s="293"/>
    </row>
    <row r="312" spans="1:19" s="61" customFormat="1">
      <c r="A312" s="1367" t="s">
        <v>61</v>
      </c>
      <c r="B312" s="1368"/>
      <c r="C312" s="1368"/>
      <c r="D312" s="1368"/>
      <c r="E312" s="1368"/>
      <c r="F312" s="1368"/>
      <c r="G312" s="1368"/>
      <c r="H312" s="1368"/>
      <c r="I312" s="1368"/>
      <c r="J312" s="1368"/>
      <c r="K312" s="1368"/>
      <c r="L312" s="1368"/>
      <c r="M312" s="1369"/>
      <c r="N312" s="1200">
        <f ca="1">SUMIF(L218:L307,"MK",N218:N305)</f>
        <v>0</v>
      </c>
      <c r="O312" s="1201"/>
      <c r="P312" s="1201"/>
      <c r="Q312" s="1202"/>
      <c r="R312" s="292"/>
      <c r="S312" s="293"/>
    </row>
    <row r="313" spans="1:19" s="61" customFormat="1">
      <c r="A313" s="1182" t="s">
        <v>49</v>
      </c>
      <c r="B313" s="1183"/>
      <c r="C313" s="1183"/>
      <c r="D313" s="1183"/>
      <c r="E313" s="1183"/>
      <c r="F313" s="1183"/>
      <c r="G313" s="1183"/>
      <c r="H313" s="1183"/>
      <c r="I313" s="1183"/>
      <c r="J313" s="1183"/>
      <c r="K313" s="1183"/>
      <c r="L313" s="1183"/>
      <c r="M313" s="1184"/>
      <c r="N313" s="1200">
        <f ca="1">SUMIF(L218:L307,"SP",N218:N305)</f>
        <v>0</v>
      </c>
      <c r="O313" s="1201"/>
      <c r="P313" s="1201"/>
      <c r="Q313" s="1202"/>
      <c r="R313" s="292"/>
      <c r="S313" s="293"/>
    </row>
    <row r="314" spans="1:19" s="61" customFormat="1">
      <c r="A314" s="1191" t="s">
        <v>394</v>
      </c>
      <c r="B314" s="1192"/>
      <c r="C314" s="1192"/>
      <c r="D314" s="1192"/>
      <c r="E314" s="1192"/>
      <c r="F314" s="1192"/>
      <c r="G314" s="1192"/>
      <c r="H314" s="1192"/>
      <c r="I314" s="1192"/>
      <c r="J314" s="1192"/>
      <c r="K314" s="1192"/>
      <c r="L314" s="1192"/>
      <c r="M314" s="1193"/>
      <c r="N314" s="1200">
        <f ca="1">SUMIF(L218:L307,"ESB",N218:N305)</f>
        <v>0</v>
      </c>
      <c r="O314" s="1201"/>
      <c r="P314" s="1201"/>
      <c r="Q314" s="1202"/>
      <c r="R314" s="292"/>
      <c r="S314" s="293"/>
    </row>
    <row r="315" spans="1:19" s="61" customFormat="1">
      <c r="A315" s="1182" t="s">
        <v>50</v>
      </c>
      <c r="B315" s="1183"/>
      <c r="C315" s="1183"/>
      <c r="D315" s="1183"/>
      <c r="E315" s="1183"/>
      <c r="F315" s="1183"/>
      <c r="G315" s="1183"/>
      <c r="H315" s="1183"/>
      <c r="I315" s="1183"/>
      <c r="J315" s="1183"/>
      <c r="K315" s="1183"/>
      <c r="L315" s="1183"/>
      <c r="M315" s="1184"/>
      <c r="N315" s="1200">
        <f ca="1">SUMIF(L219:L308,"VIP",N219:N307)</f>
        <v>0</v>
      </c>
      <c r="O315" s="1201"/>
      <c r="P315" s="1201"/>
      <c r="Q315" s="1202"/>
      <c r="R315" s="292"/>
      <c r="S315" s="293"/>
    </row>
    <row r="316" spans="1:19" s="61" customFormat="1">
      <c r="A316" s="1182" t="s">
        <v>51</v>
      </c>
      <c r="B316" s="1183"/>
      <c r="C316" s="1183"/>
      <c r="D316" s="1183"/>
      <c r="E316" s="1183"/>
      <c r="F316" s="1183"/>
      <c r="G316" s="1183"/>
      <c r="H316" s="1183"/>
      <c r="I316" s="1183"/>
      <c r="J316" s="1183"/>
      <c r="K316" s="1183"/>
      <c r="L316" s="1183"/>
      <c r="M316" s="1184"/>
      <c r="N316" s="1200">
        <f>SUMIF(L218:L307,"SL",N218:N307)</f>
        <v>0</v>
      </c>
      <c r="O316" s="1201"/>
      <c r="P316" s="1201"/>
      <c r="Q316" s="1202"/>
      <c r="R316" s="292"/>
      <c r="S316" s="293"/>
    </row>
    <row r="317" spans="1:19" s="61" customFormat="1">
      <c r="A317" s="1182" t="s">
        <v>60</v>
      </c>
      <c r="B317" s="1183"/>
      <c r="C317" s="1183"/>
      <c r="D317" s="1183"/>
      <c r="E317" s="1183"/>
      <c r="F317" s="1183"/>
      <c r="G317" s="1183"/>
      <c r="H317" s="1183"/>
      <c r="I317" s="1183"/>
      <c r="J317" s="1183"/>
      <c r="K317" s="1183"/>
      <c r="L317" s="1183"/>
      <c r="M317" s="1184"/>
      <c r="N317" s="1200">
        <f>SUMIF(L213:L299,"DK",N213:N299)</f>
        <v>1602.5</v>
      </c>
      <c r="O317" s="1201"/>
      <c r="P317" s="1201"/>
      <c r="Q317" s="1202"/>
      <c r="R317" s="292"/>
      <c r="S317" s="293"/>
    </row>
    <row r="318" spans="1:19" s="61" customFormat="1">
      <c r="A318" s="1182" t="s">
        <v>52</v>
      </c>
      <c r="B318" s="1183"/>
      <c r="C318" s="1183"/>
      <c r="D318" s="1183"/>
      <c r="E318" s="1183"/>
      <c r="F318" s="1183"/>
      <c r="G318" s="1183"/>
      <c r="H318" s="1183"/>
      <c r="I318" s="1183"/>
      <c r="J318" s="1183"/>
      <c r="K318" s="1183"/>
      <c r="L318" s="1183"/>
      <c r="M318" s="1184"/>
      <c r="N318" s="1200">
        <f>SUMIF(L218:L303,"VB",N218:N303)</f>
        <v>0</v>
      </c>
      <c r="O318" s="1201"/>
      <c r="P318" s="1201"/>
      <c r="Q318" s="1202"/>
      <c r="R318" s="292"/>
      <c r="S318" s="293"/>
    </row>
    <row r="319" spans="1:19" s="61" customFormat="1" ht="13.5" thickBot="1">
      <c r="A319" s="1182" t="s">
        <v>76</v>
      </c>
      <c r="B319" s="1183"/>
      <c r="C319" s="1183"/>
      <c r="D319" s="1183"/>
      <c r="E319" s="1183"/>
      <c r="F319" s="1183"/>
      <c r="G319" s="1183"/>
      <c r="H319" s="1183"/>
      <c r="I319" s="1183"/>
      <c r="J319" s="1183"/>
      <c r="K319" s="1183"/>
      <c r="L319" s="1183"/>
      <c r="M319" s="1184"/>
      <c r="N319" s="1200">
        <f ca="1">SUMIF(L216:L305,"KLB",N216:N303)</f>
        <v>0</v>
      </c>
      <c r="O319" s="1201"/>
      <c r="P319" s="1201"/>
      <c r="Q319" s="1202"/>
      <c r="R319" s="292"/>
      <c r="S319" s="293"/>
    </row>
    <row r="320" spans="1:19" s="61" customFormat="1" ht="13.5" thickBot="1">
      <c r="A320" s="1250" t="s">
        <v>29</v>
      </c>
      <c r="B320" s="1251"/>
      <c r="C320" s="1251"/>
      <c r="D320" s="1251"/>
      <c r="E320" s="1251"/>
      <c r="F320" s="1251"/>
      <c r="G320" s="1251"/>
      <c r="H320" s="1251"/>
      <c r="I320" s="1251"/>
      <c r="J320" s="1251"/>
      <c r="K320" s="1251"/>
      <c r="L320" s="1251"/>
      <c r="M320" s="1252"/>
      <c r="N320" s="1204">
        <f ca="1">SUM(N321:N324)</f>
        <v>41.6</v>
      </c>
      <c r="O320" s="1205"/>
      <c r="P320" s="1205"/>
      <c r="Q320" s="1206"/>
      <c r="R320" s="294"/>
      <c r="S320" s="291"/>
    </row>
    <row r="321" spans="1:19" s="61" customFormat="1">
      <c r="A321" s="1182" t="s">
        <v>53</v>
      </c>
      <c r="B321" s="1183"/>
      <c r="C321" s="1183"/>
      <c r="D321" s="1183"/>
      <c r="E321" s="1183"/>
      <c r="F321" s="1183"/>
      <c r="G321" s="1183"/>
      <c r="H321" s="1183"/>
      <c r="I321" s="1183"/>
      <c r="J321" s="1183"/>
      <c r="K321" s="1183"/>
      <c r="L321" s="1183"/>
      <c r="M321" s="1184"/>
      <c r="N321" s="1200">
        <f ca="1">SUMIF(L218:L307,"KL",N218:N305)</f>
        <v>0</v>
      </c>
      <c r="O321" s="1201"/>
      <c r="P321" s="1201"/>
      <c r="Q321" s="1202"/>
      <c r="R321" s="292"/>
      <c r="S321" s="293"/>
    </row>
    <row r="322" spans="1:19" s="61" customFormat="1">
      <c r="A322" s="1182" t="s">
        <v>54</v>
      </c>
      <c r="B322" s="1183"/>
      <c r="C322" s="1183"/>
      <c r="D322" s="1183"/>
      <c r="E322" s="1183"/>
      <c r="F322" s="1183"/>
      <c r="G322" s="1183"/>
      <c r="H322" s="1183"/>
      <c r="I322" s="1183"/>
      <c r="J322" s="1183"/>
      <c r="K322" s="1183"/>
      <c r="L322" s="1183"/>
      <c r="M322" s="1184"/>
      <c r="N322" s="1200">
        <f ca="1">SUMIF(L218:L307,"ES",N218:N305)</f>
        <v>41.6</v>
      </c>
      <c r="O322" s="1201"/>
      <c r="P322" s="1201"/>
      <c r="Q322" s="1202"/>
      <c r="R322" s="292"/>
      <c r="S322" s="293"/>
    </row>
    <row r="323" spans="1:19" s="61" customFormat="1">
      <c r="A323" s="1253" t="s">
        <v>62</v>
      </c>
      <c r="B323" s="1254"/>
      <c r="C323" s="1254"/>
      <c r="D323" s="1254"/>
      <c r="E323" s="1254"/>
      <c r="F323" s="1254"/>
      <c r="G323" s="1254"/>
      <c r="H323" s="1254"/>
      <c r="I323" s="1254"/>
      <c r="J323" s="1254"/>
      <c r="K323" s="1254"/>
      <c r="L323" s="1254"/>
      <c r="M323" s="1255"/>
      <c r="N323" s="1200">
        <f ca="1">SUMIF(L218:L307,"VBF",N218:N305)</f>
        <v>0</v>
      </c>
      <c r="O323" s="1201"/>
      <c r="P323" s="1201"/>
      <c r="Q323" s="1202"/>
      <c r="R323" s="292"/>
      <c r="S323" s="293"/>
    </row>
    <row r="324" spans="1:19" s="61" customFormat="1" ht="13.5" thickBot="1">
      <c r="A324" s="1256" t="s">
        <v>55</v>
      </c>
      <c r="B324" s="1257"/>
      <c r="C324" s="1257"/>
      <c r="D324" s="1257"/>
      <c r="E324" s="1257"/>
      <c r="F324" s="1257"/>
      <c r="G324" s="1257"/>
      <c r="H324" s="1257"/>
      <c r="I324" s="1257"/>
      <c r="J324" s="1257"/>
      <c r="K324" s="1257"/>
      <c r="L324" s="1257"/>
      <c r="M324" s="1258"/>
      <c r="N324" s="1259">
        <f ca="1">SUMIF(L218:L307,"Kt.",N218:N305)</f>
        <v>0</v>
      </c>
      <c r="O324" s="1260"/>
      <c r="P324" s="1260"/>
      <c r="Q324" s="1261"/>
      <c r="R324" s="292"/>
      <c r="S324" s="293"/>
    </row>
    <row r="325" spans="1:19">
      <c r="R325" s="52" t="s">
        <v>45</v>
      </c>
    </row>
    <row r="326" spans="1:19" ht="16.5" customHeight="1">
      <c r="A326" s="49"/>
      <c r="B326" s="49"/>
      <c r="C326" s="49"/>
      <c r="D326" s="49"/>
      <c r="E326" s="1452" t="s">
        <v>395</v>
      </c>
      <c r="F326" s="1452"/>
      <c r="G326" s="1452"/>
      <c r="H326" s="1452"/>
      <c r="I326" s="1452"/>
      <c r="J326" s="1452"/>
      <c r="K326" s="1452"/>
      <c r="L326" s="1452"/>
      <c r="M326" s="1452"/>
      <c r="N326" s="1452"/>
      <c r="O326" s="1453"/>
      <c r="P326" s="1083" t="s">
        <v>165</v>
      </c>
      <c r="Q326" s="1084" t="s">
        <v>111</v>
      </c>
      <c r="R326" s="277"/>
      <c r="S326" s="49"/>
    </row>
    <row r="327" spans="1:19">
      <c r="A327" s="1128" t="s">
        <v>43</v>
      </c>
      <c r="B327" s="1128"/>
      <c r="C327" s="1128"/>
      <c r="D327" s="1128"/>
      <c r="E327" s="1128"/>
      <c r="F327" s="1128"/>
      <c r="G327" s="1128"/>
      <c r="H327" s="1128"/>
      <c r="I327" s="1128"/>
      <c r="J327" s="1128"/>
      <c r="K327" s="1128"/>
      <c r="L327" s="1128"/>
      <c r="M327" s="1128"/>
      <c r="N327" s="1128"/>
      <c r="O327" s="1128"/>
      <c r="P327" s="1128"/>
      <c r="Q327" s="1128"/>
      <c r="R327" s="75"/>
      <c r="S327" s="75"/>
    </row>
    <row r="328" spans="1:19">
      <c r="A328" s="111"/>
      <c r="B328" s="111"/>
      <c r="C328" s="111"/>
      <c r="D328" s="111"/>
      <c r="E328" s="111"/>
      <c r="F328" s="111"/>
      <c r="G328" s="111"/>
      <c r="H328" s="111"/>
      <c r="I328" s="111"/>
      <c r="J328" s="111"/>
      <c r="K328" s="111"/>
      <c r="L328" s="111"/>
      <c r="M328" s="111"/>
      <c r="N328" s="111"/>
      <c r="O328" s="111"/>
      <c r="P328" s="111"/>
      <c r="Q328" s="111"/>
      <c r="R328" s="111"/>
      <c r="S328" s="111"/>
    </row>
    <row r="329" spans="1:19" ht="13.5" customHeight="1" thickBot="1">
      <c r="A329" s="49"/>
      <c r="B329" s="49"/>
      <c r="C329" s="49"/>
      <c r="D329" s="49"/>
      <c r="E329" s="1454"/>
      <c r="F329" s="1454"/>
      <c r="G329" s="1454"/>
      <c r="H329" s="1454"/>
      <c r="I329" s="1454"/>
      <c r="J329" s="1454"/>
      <c r="K329" s="1454"/>
      <c r="L329" s="1454"/>
      <c r="M329" s="1454"/>
      <c r="N329" s="1454"/>
      <c r="O329" s="1454"/>
      <c r="P329" s="1454"/>
      <c r="Q329" s="1454"/>
      <c r="R329" s="110" t="s">
        <v>46</v>
      </c>
      <c r="S329" s="295"/>
    </row>
    <row r="330" spans="1:19" s="1056" customFormat="1" ht="12.75" customHeight="1">
      <c r="A330" s="1129" t="s">
        <v>0</v>
      </c>
      <c r="B330" s="1351" t="s">
        <v>1</v>
      </c>
      <c r="C330" s="1355" t="s">
        <v>2</v>
      </c>
      <c r="D330" s="1455" t="s">
        <v>69</v>
      </c>
      <c r="E330" s="1459" t="s">
        <v>3</v>
      </c>
      <c r="F330" s="1166" t="s">
        <v>120</v>
      </c>
      <c r="G330" s="1169" t="s">
        <v>121</v>
      </c>
      <c r="H330" s="1169"/>
      <c r="I330" s="1169"/>
      <c r="J330" s="1169"/>
      <c r="K330" s="1166" t="s">
        <v>122</v>
      </c>
      <c r="L330" s="1471" t="s">
        <v>8</v>
      </c>
      <c r="M330" s="1475" t="s">
        <v>4</v>
      </c>
      <c r="N330" s="1141" t="s">
        <v>130</v>
      </c>
      <c r="O330" s="1142"/>
      <c r="P330" s="1142"/>
      <c r="Q330" s="1143"/>
      <c r="R330" s="1144" t="s">
        <v>78</v>
      </c>
      <c r="S330" s="1145"/>
    </row>
    <row r="331" spans="1:19" s="1056" customFormat="1" ht="13.5" thickBot="1">
      <c r="A331" s="1130"/>
      <c r="B331" s="1352"/>
      <c r="C331" s="1356"/>
      <c r="D331" s="1456"/>
      <c r="E331" s="1460"/>
      <c r="F331" s="1167"/>
      <c r="G331" s="1170"/>
      <c r="H331" s="1170"/>
      <c r="I331" s="1170"/>
      <c r="J331" s="1170"/>
      <c r="K331" s="1167"/>
      <c r="L331" s="1472"/>
      <c r="M331" s="1476"/>
      <c r="N331" s="1148" t="s">
        <v>27</v>
      </c>
      <c r="O331" s="1172" t="s">
        <v>6</v>
      </c>
      <c r="P331" s="1524"/>
      <c r="Q331" s="1524"/>
      <c r="R331" s="1146"/>
      <c r="S331" s="1147"/>
    </row>
    <row r="332" spans="1:19" s="1056" customFormat="1">
      <c r="A332" s="1130"/>
      <c r="B332" s="1353"/>
      <c r="C332" s="1357"/>
      <c r="D332" s="1457"/>
      <c r="E332" s="1460"/>
      <c r="F332" s="1167"/>
      <c r="G332" s="1170" t="s">
        <v>123</v>
      </c>
      <c r="H332" s="1170" t="s">
        <v>124</v>
      </c>
      <c r="I332" s="1170" t="s">
        <v>125</v>
      </c>
      <c r="J332" s="1170" t="s">
        <v>126</v>
      </c>
      <c r="K332" s="1167"/>
      <c r="L332" s="1473"/>
      <c r="M332" s="1476"/>
      <c r="N332" s="1149"/>
      <c r="O332" s="1172" t="s">
        <v>5</v>
      </c>
      <c r="P332" s="1173"/>
      <c r="Q332" s="1174" t="s">
        <v>7</v>
      </c>
      <c r="R332" s="1137" t="s">
        <v>31</v>
      </c>
      <c r="S332" s="1139" t="s">
        <v>131</v>
      </c>
    </row>
    <row r="333" spans="1:19" s="1056" customFormat="1" ht="64.5" customHeight="1" thickBot="1">
      <c r="A333" s="1131"/>
      <c r="B333" s="1354"/>
      <c r="C333" s="1358"/>
      <c r="D333" s="1458"/>
      <c r="E333" s="1461"/>
      <c r="F333" s="1168"/>
      <c r="G333" s="1171"/>
      <c r="H333" s="1171"/>
      <c r="I333" s="1171"/>
      <c r="J333" s="1171"/>
      <c r="K333" s="1168"/>
      <c r="L333" s="1474"/>
      <c r="M333" s="1477"/>
      <c r="N333" s="1150"/>
      <c r="O333" s="1057" t="s">
        <v>5</v>
      </c>
      <c r="P333" s="1057" t="s">
        <v>22</v>
      </c>
      <c r="Q333" s="1175"/>
      <c r="R333" s="1138"/>
      <c r="S333" s="1140"/>
    </row>
    <row r="334" spans="1:19" s="812" customFormat="1" ht="13.5" thickBot="1">
      <c r="A334" s="1058" t="s">
        <v>15</v>
      </c>
      <c r="B334" s="1059" t="s">
        <v>16</v>
      </c>
      <c r="C334" s="1058" t="s">
        <v>17</v>
      </c>
      <c r="D334" s="1058" t="s">
        <v>18</v>
      </c>
      <c r="E334" s="1060" t="s">
        <v>30</v>
      </c>
      <c r="F334" s="74" t="s">
        <v>19</v>
      </c>
      <c r="G334" s="74" t="s">
        <v>20</v>
      </c>
      <c r="H334" s="74" t="s">
        <v>21</v>
      </c>
      <c r="I334" s="74" t="s">
        <v>127</v>
      </c>
      <c r="J334" s="74" t="s">
        <v>13</v>
      </c>
      <c r="K334" s="74" t="s">
        <v>14</v>
      </c>
      <c r="L334" s="1061" t="s">
        <v>128</v>
      </c>
      <c r="M334" s="1060" t="s">
        <v>129</v>
      </c>
      <c r="N334" s="1062">
        <v>14</v>
      </c>
      <c r="O334" s="1063">
        <v>15</v>
      </c>
      <c r="P334" s="1062">
        <v>16</v>
      </c>
      <c r="Q334" s="1062">
        <v>17</v>
      </c>
      <c r="R334" s="812" t="s">
        <v>113</v>
      </c>
      <c r="S334" s="812" t="s">
        <v>114</v>
      </c>
    </row>
    <row r="335" spans="1:19" ht="22.5" customHeight="1" thickBot="1">
      <c r="A335" s="296" t="s">
        <v>9</v>
      </c>
      <c r="B335" s="1010"/>
      <c r="C335" s="1010"/>
      <c r="D335" s="297"/>
      <c r="E335" s="1578" t="s">
        <v>396</v>
      </c>
      <c r="F335" s="1579"/>
      <c r="G335" s="1579"/>
      <c r="H335" s="1579"/>
      <c r="I335" s="1579"/>
      <c r="J335" s="1579"/>
      <c r="K335" s="1579"/>
      <c r="L335" s="1579"/>
      <c r="M335" s="1579"/>
      <c r="N335" s="298"/>
      <c r="O335" s="298"/>
      <c r="P335" s="298"/>
      <c r="Q335" s="299"/>
      <c r="R335" s="1025"/>
      <c r="S335" s="300"/>
    </row>
    <row r="336" spans="1:19" ht="40.5" customHeight="1" thickBot="1">
      <c r="A336" s="985" t="s">
        <v>9</v>
      </c>
      <c r="B336" s="980" t="s">
        <v>9</v>
      </c>
      <c r="C336" s="988"/>
      <c r="D336" s="301"/>
      <c r="E336" s="1262" t="s">
        <v>397</v>
      </c>
      <c r="F336" s="1263"/>
      <c r="G336" s="1263"/>
      <c r="H336" s="1263"/>
      <c r="I336" s="1263"/>
      <c r="J336" s="1263"/>
      <c r="K336" s="1263"/>
      <c r="L336" s="1263"/>
      <c r="M336" s="1263"/>
      <c r="N336" s="302"/>
      <c r="O336" s="302"/>
      <c r="P336" s="302"/>
      <c r="Q336" s="303"/>
      <c r="R336" s="86"/>
      <c r="S336" s="304"/>
    </row>
    <row r="337" spans="1:19" ht="76.5">
      <c r="A337" s="1245" t="s">
        <v>9</v>
      </c>
      <c r="B337" s="1246" t="s">
        <v>9</v>
      </c>
      <c r="C337" s="1246" t="s">
        <v>38</v>
      </c>
      <c r="D337" s="1247"/>
      <c r="E337" s="1580" t="s">
        <v>398</v>
      </c>
      <c r="F337" s="1020" t="s">
        <v>399</v>
      </c>
      <c r="G337" s="1010"/>
      <c r="H337" s="1010"/>
      <c r="I337" s="1010">
        <v>4</v>
      </c>
      <c r="J337" s="1010"/>
      <c r="K337" s="109" t="s">
        <v>400</v>
      </c>
      <c r="L337" s="1016" t="s">
        <v>32</v>
      </c>
      <c r="M337" s="84" t="s">
        <v>227</v>
      </c>
      <c r="N337" s="670">
        <v>4.5</v>
      </c>
      <c r="O337" s="671">
        <f>SUM(N337-Q337)</f>
        <v>4.5</v>
      </c>
      <c r="P337" s="671"/>
      <c r="Q337" s="672"/>
      <c r="R337" s="86" t="s">
        <v>401</v>
      </c>
      <c r="S337" s="39">
        <v>4</v>
      </c>
    </row>
    <row r="338" spans="1:19" ht="43.5" customHeight="1" thickBot="1">
      <c r="A338" s="1245"/>
      <c r="B338" s="1246"/>
      <c r="C338" s="1246"/>
      <c r="D338" s="1247"/>
      <c r="E338" s="1580"/>
      <c r="F338" s="39"/>
      <c r="G338" s="988"/>
      <c r="H338" s="988"/>
      <c r="I338" s="988"/>
      <c r="J338" s="988"/>
      <c r="K338" s="39"/>
      <c r="L338" s="11"/>
      <c r="M338" s="58"/>
      <c r="N338" s="906"/>
      <c r="O338" s="604">
        <f>SUM(N338-Q338)</f>
        <v>0</v>
      </c>
      <c r="P338" s="604"/>
      <c r="Q338" s="857"/>
      <c r="R338" s="86"/>
      <c r="S338" s="39"/>
    </row>
    <row r="339" spans="1:19" ht="39" thickBot="1">
      <c r="A339" s="1245"/>
      <c r="B339" s="1246"/>
      <c r="C339" s="1246"/>
      <c r="D339" s="1247"/>
      <c r="E339" s="1581"/>
      <c r="F339" s="988" t="s">
        <v>174</v>
      </c>
      <c r="G339" s="988" t="s">
        <v>133</v>
      </c>
      <c r="H339" s="988" t="s">
        <v>133</v>
      </c>
      <c r="I339" s="988" t="s">
        <v>133</v>
      </c>
      <c r="J339" s="988" t="s">
        <v>133</v>
      </c>
      <c r="K339" s="988" t="s">
        <v>154</v>
      </c>
      <c r="L339" s="1229" t="s">
        <v>24</v>
      </c>
      <c r="M339" s="1229"/>
      <c r="N339" s="673">
        <f>SUM(N337:N338)</f>
        <v>4.5</v>
      </c>
      <c r="O339" s="673">
        <f>SUM(O337:O338)</f>
        <v>4.5</v>
      </c>
      <c r="P339" s="673">
        <f>SUM(P337:P338)</f>
        <v>0</v>
      </c>
      <c r="Q339" s="673">
        <f>SUM(Q337:Q338)</f>
        <v>0</v>
      </c>
      <c r="R339" s="86"/>
      <c r="S339" s="18"/>
    </row>
    <row r="340" spans="1:19" ht="13.5" thickBot="1">
      <c r="A340" s="306" t="s">
        <v>9</v>
      </c>
      <c r="B340" s="307" t="s">
        <v>9</v>
      </c>
      <c r="C340" s="308"/>
      <c r="D340" s="309"/>
      <c r="E340" s="1582" t="s">
        <v>23</v>
      </c>
      <c r="F340" s="1582"/>
      <c r="G340" s="1582"/>
      <c r="H340" s="1582"/>
      <c r="I340" s="1582"/>
      <c r="J340" s="1582"/>
      <c r="K340" s="1582"/>
      <c r="L340" s="1582"/>
      <c r="M340" s="1583"/>
      <c r="N340" s="673">
        <f>SUM(N339)</f>
        <v>4.5</v>
      </c>
      <c r="O340" s="673">
        <f t="shared" ref="O340:Q340" si="74">SUM(O339)</f>
        <v>4.5</v>
      </c>
      <c r="P340" s="673">
        <f t="shared" si="74"/>
        <v>0</v>
      </c>
      <c r="Q340" s="673">
        <f t="shared" si="74"/>
        <v>0</v>
      </c>
      <c r="R340" s="86"/>
      <c r="S340" s="18"/>
    </row>
    <row r="341" spans="1:19" ht="30.75" customHeight="1" thickBot="1">
      <c r="A341" s="296" t="s">
        <v>9</v>
      </c>
      <c r="B341" s="991" t="s">
        <v>10</v>
      </c>
      <c r="C341" s="986"/>
      <c r="D341" s="297" t="s">
        <v>402</v>
      </c>
      <c r="E341" s="1262" t="s">
        <v>403</v>
      </c>
      <c r="F341" s="1263"/>
      <c r="G341" s="1263"/>
      <c r="H341" s="1263"/>
      <c r="I341" s="1263"/>
      <c r="J341" s="1263"/>
      <c r="K341" s="1263"/>
      <c r="L341" s="1263"/>
      <c r="M341" s="1263"/>
      <c r="N341" s="310"/>
      <c r="O341" s="310"/>
      <c r="P341" s="310"/>
      <c r="Q341" s="310"/>
      <c r="R341" s="967"/>
      <c r="S341" s="18"/>
    </row>
    <row r="342" spans="1:19" ht="51">
      <c r="A342" s="1245" t="s">
        <v>9</v>
      </c>
      <c r="B342" s="1246" t="s">
        <v>10</v>
      </c>
      <c r="C342" s="1246" t="s">
        <v>9</v>
      </c>
      <c r="D342" s="1247"/>
      <c r="E342" s="1584" t="s">
        <v>404</v>
      </c>
      <c r="F342" s="1025" t="s">
        <v>405</v>
      </c>
      <c r="G342" s="311"/>
      <c r="H342" s="311">
        <v>1</v>
      </c>
      <c r="I342" s="311">
        <v>1</v>
      </c>
      <c r="J342" s="311"/>
      <c r="K342" s="109" t="s">
        <v>400</v>
      </c>
      <c r="L342" s="1016" t="s">
        <v>32</v>
      </c>
      <c r="M342" s="84" t="s">
        <v>406</v>
      </c>
      <c r="N342" s="798">
        <v>79</v>
      </c>
      <c r="O342" s="853">
        <f>SUM(N342-Q342)</f>
        <v>0</v>
      </c>
      <c r="P342" s="853"/>
      <c r="Q342" s="854">
        <v>79</v>
      </c>
      <c r="R342" s="312" t="s">
        <v>407</v>
      </c>
      <c r="S342" s="18">
        <v>2</v>
      </c>
    </row>
    <row r="343" spans="1:19" ht="25.5">
      <c r="A343" s="1245"/>
      <c r="B343" s="1246"/>
      <c r="C343" s="1246"/>
      <c r="D343" s="1247"/>
      <c r="E343" s="1469"/>
      <c r="F343" s="967" t="s">
        <v>240</v>
      </c>
      <c r="G343" s="39"/>
      <c r="H343" s="39">
        <v>1</v>
      </c>
      <c r="I343" s="39"/>
      <c r="J343" s="39"/>
      <c r="K343" s="967" t="s">
        <v>138</v>
      </c>
      <c r="L343" s="1016" t="s">
        <v>32</v>
      </c>
      <c r="M343" s="84" t="s">
        <v>406</v>
      </c>
      <c r="N343" s="906">
        <v>42.3</v>
      </c>
      <c r="O343" s="604">
        <f>SUM(N343-Q343)</f>
        <v>0</v>
      </c>
      <c r="P343" s="604"/>
      <c r="Q343" s="857">
        <v>42.3</v>
      </c>
      <c r="R343" s="312"/>
      <c r="S343" s="18"/>
    </row>
    <row r="344" spans="1:19" ht="50.25" customHeight="1" thickBot="1">
      <c r="A344" s="1245"/>
      <c r="B344" s="1246"/>
      <c r="C344" s="1246"/>
      <c r="D344" s="1247"/>
      <c r="E344" s="1469"/>
      <c r="F344" s="988" t="s">
        <v>408</v>
      </c>
      <c r="G344" s="39"/>
      <c r="H344" s="39">
        <v>100</v>
      </c>
      <c r="I344" s="39"/>
      <c r="J344" s="39"/>
      <c r="K344" s="988" t="s">
        <v>409</v>
      </c>
      <c r="L344" s="1016" t="s">
        <v>32</v>
      </c>
      <c r="M344" s="84" t="s">
        <v>406</v>
      </c>
      <c r="N344" s="906">
        <v>11</v>
      </c>
      <c r="O344" s="604">
        <f>SUM(N344-Q344)</f>
        <v>0</v>
      </c>
      <c r="P344" s="604"/>
      <c r="Q344" s="857">
        <v>11</v>
      </c>
      <c r="R344" s="312" t="s">
        <v>410</v>
      </c>
      <c r="S344" s="18">
        <v>100</v>
      </c>
    </row>
    <row r="345" spans="1:19" ht="39" thickBot="1">
      <c r="A345" s="1245"/>
      <c r="B345" s="1246"/>
      <c r="C345" s="1246"/>
      <c r="D345" s="1247"/>
      <c r="E345" s="1248"/>
      <c r="F345" s="988" t="s">
        <v>174</v>
      </c>
      <c r="G345" s="39" t="s">
        <v>133</v>
      </c>
      <c r="H345" s="39" t="s">
        <v>133</v>
      </c>
      <c r="I345" s="39" t="s">
        <v>133</v>
      </c>
      <c r="J345" s="39" t="s">
        <v>133</v>
      </c>
      <c r="K345" s="988" t="s">
        <v>154</v>
      </c>
      <c r="L345" s="1229" t="s">
        <v>24</v>
      </c>
      <c r="M345" s="1229"/>
      <c r="N345" s="673">
        <f>SUM(N342:N344)</f>
        <v>132.30000000000001</v>
      </c>
      <c r="O345" s="673">
        <f>SUM(O342:O344)</f>
        <v>0</v>
      </c>
      <c r="P345" s="673">
        <f>SUM(P342:P344)</f>
        <v>0</v>
      </c>
      <c r="Q345" s="673">
        <f>SUM(Q342:Q344)</f>
        <v>132.30000000000001</v>
      </c>
      <c r="R345" s="86"/>
      <c r="S345" s="18"/>
    </row>
    <row r="346" spans="1:19" ht="89.25">
      <c r="A346" s="1245" t="s">
        <v>9</v>
      </c>
      <c r="B346" s="1246" t="s">
        <v>10</v>
      </c>
      <c r="C346" s="1246" t="s">
        <v>10</v>
      </c>
      <c r="D346" s="1247"/>
      <c r="E346" s="1585" t="s">
        <v>411</v>
      </c>
      <c r="F346" s="109" t="s">
        <v>412</v>
      </c>
      <c r="G346" s="983"/>
      <c r="H346" s="983"/>
      <c r="I346" s="983"/>
      <c r="J346" s="983" t="s">
        <v>82</v>
      </c>
      <c r="K346" s="109" t="s">
        <v>413</v>
      </c>
      <c r="L346" s="1016" t="s">
        <v>32</v>
      </c>
      <c r="M346" s="84" t="s">
        <v>227</v>
      </c>
      <c r="N346" s="670">
        <v>39.700000000000003</v>
      </c>
      <c r="O346" s="604">
        <f t="shared" ref="O346:O348" si="75">SUM(N346-Q346)</f>
        <v>29.700000000000003</v>
      </c>
      <c r="P346" s="671"/>
      <c r="Q346" s="907">
        <v>10</v>
      </c>
      <c r="R346" s="86" t="s">
        <v>414</v>
      </c>
      <c r="S346" s="39"/>
    </row>
    <row r="347" spans="1:19" ht="52.15" customHeight="1">
      <c r="A347" s="1245"/>
      <c r="B347" s="1246"/>
      <c r="C347" s="1246"/>
      <c r="D347" s="1247"/>
      <c r="E347" s="1585"/>
      <c r="F347" s="109" t="s">
        <v>415</v>
      </c>
      <c r="G347" s="983"/>
      <c r="H347" s="983"/>
      <c r="I347" s="983"/>
      <c r="J347" s="983" t="s">
        <v>82</v>
      </c>
      <c r="K347" s="109" t="s">
        <v>416</v>
      </c>
      <c r="L347" s="1016" t="s">
        <v>32</v>
      </c>
      <c r="M347" s="84" t="s">
        <v>227</v>
      </c>
      <c r="N347" s="670">
        <v>265.5</v>
      </c>
      <c r="O347" s="604">
        <f t="shared" si="75"/>
        <v>8.8999999999999773</v>
      </c>
      <c r="P347" s="671"/>
      <c r="Q347" s="672">
        <v>256.60000000000002</v>
      </c>
      <c r="R347" s="86" t="s">
        <v>417</v>
      </c>
      <c r="S347" s="18">
        <v>100</v>
      </c>
    </row>
    <row r="348" spans="1:19" ht="26.25" thickBot="1">
      <c r="A348" s="1245"/>
      <c r="B348" s="1246"/>
      <c r="C348" s="1246"/>
      <c r="D348" s="1247"/>
      <c r="E348" s="1585"/>
      <c r="F348" s="980" t="s">
        <v>418</v>
      </c>
      <c r="G348" s="983" t="s">
        <v>133</v>
      </c>
      <c r="H348" s="983" t="s">
        <v>133</v>
      </c>
      <c r="I348" s="983" t="s">
        <v>133</v>
      </c>
      <c r="J348" s="983" t="s">
        <v>133</v>
      </c>
      <c r="K348" s="109" t="s">
        <v>413</v>
      </c>
      <c r="L348" s="1016" t="s">
        <v>231</v>
      </c>
      <c r="M348" s="84" t="s">
        <v>227</v>
      </c>
      <c r="N348" s="670">
        <v>101.8</v>
      </c>
      <c r="O348" s="604">
        <f t="shared" si="75"/>
        <v>31.799999999999997</v>
      </c>
      <c r="P348" s="671"/>
      <c r="Q348" s="672">
        <v>70</v>
      </c>
      <c r="R348" s="312" t="s">
        <v>419</v>
      </c>
      <c r="S348" s="18"/>
    </row>
    <row r="349" spans="1:19" ht="64.5" thickBot="1">
      <c r="A349" s="1245"/>
      <c r="B349" s="1246"/>
      <c r="C349" s="1246"/>
      <c r="D349" s="1247"/>
      <c r="E349" s="1586"/>
      <c r="F349" s="977" t="s">
        <v>420</v>
      </c>
      <c r="G349" s="983" t="s">
        <v>133</v>
      </c>
      <c r="H349" s="983" t="s">
        <v>133</v>
      </c>
      <c r="I349" s="983" t="s">
        <v>133</v>
      </c>
      <c r="J349" s="983" t="s">
        <v>133</v>
      </c>
      <c r="K349" s="109" t="s">
        <v>175</v>
      </c>
      <c r="L349" s="1249" t="s">
        <v>24</v>
      </c>
      <c r="M349" s="1228"/>
      <c r="N349" s="673">
        <f>SUM(N346:N348)</f>
        <v>407</v>
      </c>
      <c r="O349" s="673">
        <f>SUM(O346:O348)</f>
        <v>70.399999999999977</v>
      </c>
      <c r="P349" s="673">
        <f>SUM(P346:P348)</f>
        <v>0</v>
      </c>
      <c r="Q349" s="673">
        <f>SUM(Q346:Q348)</f>
        <v>336.6</v>
      </c>
      <c r="R349" s="86"/>
      <c r="S349" s="18"/>
    </row>
    <row r="350" spans="1:19" ht="45" customHeight="1">
      <c r="A350" s="1245" t="s">
        <v>9</v>
      </c>
      <c r="B350" s="1246" t="s">
        <v>10</v>
      </c>
      <c r="C350" s="1246" t="s">
        <v>34</v>
      </c>
      <c r="D350" s="1247"/>
      <c r="E350" s="1248" t="s">
        <v>421</v>
      </c>
      <c r="F350" s="967" t="s">
        <v>1054</v>
      </c>
      <c r="G350" s="39"/>
      <c r="H350" s="39"/>
      <c r="I350" s="39">
        <v>2</v>
      </c>
      <c r="J350" s="39"/>
      <c r="K350" s="109" t="s">
        <v>413</v>
      </c>
      <c r="L350" s="11" t="s">
        <v>32</v>
      </c>
      <c r="M350" s="58" t="s">
        <v>227</v>
      </c>
      <c r="N350" s="906">
        <v>9.8000000000000007</v>
      </c>
      <c r="O350" s="869">
        <f t="shared" ref="O350:O351" si="76">SUM(N350-Q350)</f>
        <v>9.8000000000000007</v>
      </c>
      <c r="P350" s="604"/>
      <c r="Q350" s="857"/>
      <c r="R350" s="86" t="s">
        <v>422</v>
      </c>
      <c r="S350" s="314" t="s">
        <v>423</v>
      </c>
    </row>
    <row r="351" spans="1:19" ht="13.5" thickBot="1">
      <c r="A351" s="1245"/>
      <c r="B351" s="1246"/>
      <c r="C351" s="1246"/>
      <c r="D351" s="1247"/>
      <c r="E351" s="1248"/>
      <c r="F351" s="39"/>
      <c r="G351" s="39"/>
      <c r="H351" s="39"/>
      <c r="I351" s="39"/>
      <c r="J351" s="39"/>
      <c r="K351" s="39"/>
      <c r="L351" s="11"/>
      <c r="M351" s="58"/>
      <c r="N351" s="906"/>
      <c r="O351" s="175">
        <f t="shared" si="76"/>
        <v>0</v>
      </c>
      <c r="P351" s="604"/>
      <c r="Q351" s="857"/>
      <c r="R351" s="86"/>
      <c r="S351" s="18"/>
    </row>
    <row r="352" spans="1:19" ht="13.5" thickBot="1">
      <c r="A352" s="1245"/>
      <c r="B352" s="1246"/>
      <c r="C352" s="1246"/>
      <c r="D352" s="1247"/>
      <c r="E352" s="1248"/>
      <c r="F352" s="39"/>
      <c r="G352" s="39"/>
      <c r="H352" s="39"/>
      <c r="I352" s="39"/>
      <c r="J352" s="39"/>
      <c r="K352" s="39"/>
      <c r="L352" s="1249" t="s">
        <v>24</v>
      </c>
      <c r="M352" s="1228"/>
      <c r="N352" s="673">
        <f>SUM(N350:N351)</f>
        <v>9.8000000000000007</v>
      </c>
      <c r="O352" s="673">
        <f>SUM(O350:O351)</f>
        <v>9.8000000000000007</v>
      </c>
      <c r="P352" s="673">
        <f>SUM(P350:P351)</f>
        <v>0</v>
      </c>
      <c r="Q352" s="673">
        <f>SUM(Q350:Q351)</f>
        <v>0</v>
      </c>
      <c r="R352" s="1025"/>
      <c r="S352" s="18"/>
    </row>
    <row r="353" spans="1:19" ht="13.5" thickBot="1">
      <c r="A353" s="985" t="s">
        <v>9</v>
      </c>
      <c r="B353" s="980" t="s">
        <v>10</v>
      </c>
      <c r="C353" s="35"/>
      <c r="D353" s="315"/>
      <c r="E353" s="1466" t="s">
        <v>23</v>
      </c>
      <c r="F353" s="1467"/>
      <c r="G353" s="1467"/>
      <c r="H353" s="1467"/>
      <c r="I353" s="1467"/>
      <c r="J353" s="1467"/>
      <c r="K353" s="1467"/>
      <c r="L353" s="1467"/>
      <c r="M353" s="1228"/>
      <c r="N353" s="673">
        <f>SUM(N345+N349+N352)</f>
        <v>549.09999999999991</v>
      </c>
      <c r="O353" s="673">
        <f t="shared" ref="O353:Q353" si="77">SUM(O345+O349+O352)</f>
        <v>80.199999999999974</v>
      </c>
      <c r="P353" s="673">
        <f t="shared" si="77"/>
        <v>0</v>
      </c>
      <c r="Q353" s="673">
        <f t="shared" si="77"/>
        <v>468.90000000000003</v>
      </c>
      <c r="R353" s="86"/>
      <c r="S353" s="18"/>
    </row>
    <row r="354" spans="1:19" ht="49.5" customHeight="1" thickBot="1">
      <c r="A354" s="296" t="s">
        <v>9</v>
      </c>
      <c r="B354" s="991" t="s">
        <v>33</v>
      </c>
      <c r="C354" s="986"/>
      <c r="D354" s="297"/>
      <c r="E354" s="1262" t="s">
        <v>424</v>
      </c>
      <c r="F354" s="1263"/>
      <c r="G354" s="1263"/>
      <c r="H354" s="1263"/>
      <c r="I354" s="1263"/>
      <c r="J354" s="1263"/>
      <c r="K354" s="1468"/>
      <c r="L354" s="1263"/>
      <c r="M354" s="1263"/>
      <c r="N354" s="310"/>
      <c r="O354" s="310"/>
      <c r="P354" s="310"/>
      <c r="Q354" s="316"/>
      <c r="R354" s="86"/>
      <c r="S354" s="18"/>
    </row>
    <row r="355" spans="1:19" ht="40.5" customHeight="1">
      <c r="A355" s="1245" t="s">
        <v>9</v>
      </c>
      <c r="B355" s="1246" t="s">
        <v>33</v>
      </c>
      <c r="C355" s="1246" t="s">
        <v>9</v>
      </c>
      <c r="D355" s="1247"/>
      <c r="E355" s="1469" t="s">
        <v>425</v>
      </c>
      <c r="F355" s="1020" t="s">
        <v>426</v>
      </c>
      <c r="G355" s="1010"/>
      <c r="H355" s="1010">
        <v>1</v>
      </c>
      <c r="I355" s="1010"/>
      <c r="J355" s="1010"/>
      <c r="K355" s="988" t="s">
        <v>416</v>
      </c>
      <c r="L355" s="1016" t="s">
        <v>32</v>
      </c>
      <c r="M355" s="84" t="s">
        <v>227</v>
      </c>
      <c r="N355" s="670">
        <v>2</v>
      </c>
      <c r="O355" s="671">
        <v>2</v>
      </c>
      <c r="P355" s="671"/>
      <c r="Q355" s="672"/>
      <c r="R355" s="86" t="s">
        <v>427</v>
      </c>
      <c r="S355" s="18">
        <v>1</v>
      </c>
    </row>
    <row r="356" spans="1:19" ht="19.899999999999999" customHeight="1" thickBot="1">
      <c r="A356" s="1245"/>
      <c r="B356" s="1246"/>
      <c r="C356" s="1246"/>
      <c r="D356" s="1247"/>
      <c r="E356" s="1248"/>
      <c r="F356" s="39"/>
      <c r="G356" s="988"/>
      <c r="H356" s="988"/>
      <c r="I356" s="988"/>
      <c r="J356" s="988"/>
      <c r="K356" s="39"/>
      <c r="L356" s="1016"/>
      <c r="M356" s="142"/>
      <c r="N356" s="670"/>
      <c r="O356" s="604">
        <f>SUM(N356-Q356)</f>
        <v>0</v>
      </c>
      <c r="P356" s="671"/>
      <c r="Q356" s="672"/>
      <c r="R356" s="156"/>
      <c r="S356" s="18"/>
    </row>
    <row r="357" spans="1:19" ht="39" thickBot="1">
      <c r="A357" s="1245"/>
      <c r="B357" s="1246"/>
      <c r="C357" s="1246"/>
      <c r="D357" s="1247"/>
      <c r="E357" s="1248"/>
      <c r="F357" s="988" t="s">
        <v>174</v>
      </c>
      <c r="G357" s="988" t="s">
        <v>133</v>
      </c>
      <c r="H357" s="988" t="s">
        <v>133</v>
      </c>
      <c r="I357" s="988" t="s">
        <v>133</v>
      </c>
      <c r="J357" s="988" t="s">
        <v>133</v>
      </c>
      <c r="K357" s="988" t="s">
        <v>154</v>
      </c>
      <c r="L357" s="1249" t="s">
        <v>24</v>
      </c>
      <c r="M357" s="1228"/>
      <c r="N357" s="673">
        <f t="shared" ref="N357:Q357" si="78">SUM(N355:N356)</f>
        <v>2</v>
      </c>
      <c r="O357" s="673">
        <f t="shared" si="78"/>
        <v>2</v>
      </c>
      <c r="P357" s="673">
        <f t="shared" si="78"/>
        <v>0</v>
      </c>
      <c r="Q357" s="673">
        <f t="shared" si="78"/>
        <v>0</v>
      </c>
      <c r="R357" s="86"/>
      <c r="S357" s="18"/>
    </row>
    <row r="358" spans="1:19" ht="39" customHeight="1">
      <c r="A358" s="1245" t="s">
        <v>9</v>
      </c>
      <c r="B358" s="1246" t="s">
        <v>33</v>
      </c>
      <c r="C358" s="1246" t="s">
        <v>10</v>
      </c>
      <c r="D358" s="1247"/>
      <c r="E358" s="1248" t="s">
        <v>428</v>
      </c>
      <c r="F358" s="1020" t="s">
        <v>426</v>
      </c>
      <c r="G358" s="988"/>
      <c r="H358" s="988">
        <v>1</v>
      </c>
      <c r="I358" s="988"/>
      <c r="J358" s="988"/>
      <c r="K358" s="988" t="s">
        <v>416</v>
      </c>
      <c r="L358" s="131" t="s">
        <v>32</v>
      </c>
      <c r="M358" s="84" t="s">
        <v>227</v>
      </c>
      <c r="N358" s="798">
        <v>5</v>
      </c>
      <c r="O358" s="604">
        <f>SUM(N358-Q358)</f>
        <v>5</v>
      </c>
      <c r="P358" s="853"/>
      <c r="Q358" s="854"/>
      <c r="R358" s="86" t="s">
        <v>429</v>
      </c>
      <c r="S358" s="18" t="s">
        <v>430</v>
      </c>
    </row>
    <row r="359" spans="1:19" ht="13.5" thickBot="1">
      <c r="A359" s="1245"/>
      <c r="B359" s="1246"/>
      <c r="C359" s="1246"/>
      <c r="D359" s="1247"/>
      <c r="E359" s="1248"/>
      <c r="F359" s="39"/>
      <c r="G359" s="988"/>
      <c r="H359" s="988"/>
      <c r="I359" s="988"/>
      <c r="J359" s="988"/>
      <c r="K359" s="39"/>
      <c r="L359" s="1016"/>
      <c r="M359" s="84"/>
      <c r="N359" s="898"/>
      <c r="O359" s="175">
        <f t="shared" ref="O359" si="79">SUM(N359-Q359)</f>
        <v>0</v>
      </c>
      <c r="P359" s="604"/>
      <c r="Q359" s="857"/>
      <c r="R359" s="312"/>
      <c r="S359" s="18"/>
    </row>
    <row r="360" spans="1:19" ht="39" thickBot="1">
      <c r="A360" s="1245"/>
      <c r="B360" s="1246"/>
      <c r="C360" s="1246"/>
      <c r="D360" s="1247"/>
      <c r="E360" s="1248"/>
      <c r="F360" s="988" t="s">
        <v>174</v>
      </c>
      <c r="G360" s="988" t="s">
        <v>133</v>
      </c>
      <c r="H360" s="988" t="s">
        <v>133</v>
      </c>
      <c r="I360" s="988" t="s">
        <v>133</v>
      </c>
      <c r="J360" s="988" t="s">
        <v>133</v>
      </c>
      <c r="K360" s="988" t="s">
        <v>154</v>
      </c>
      <c r="L360" s="1249" t="s">
        <v>24</v>
      </c>
      <c r="M360" s="1228"/>
      <c r="N360" s="673">
        <f t="shared" ref="N360:Q360" si="80">SUM(N358:N359)</f>
        <v>5</v>
      </c>
      <c r="O360" s="673">
        <f t="shared" si="80"/>
        <v>5</v>
      </c>
      <c r="P360" s="673">
        <f t="shared" si="80"/>
        <v>0</v>
      </c>
      <c r="Q360" s="673">
        <f t="shared" si="80"/>
        <v>0</v>
      </c>
      <c r="R360" s="86"/>
      <c r="S360" s="18"/>
    </row>
    <row r="361" spans="1:19" ht="35.25" customHeight="1">
      <c r="A361" s="1245" t="s">
        <v>9</v>
      </c>
      <c r="B361" s="1246" t="s">
        <v>33</v>
      </c>
      <c r="C361" s="1246" t="s">
        <v>11</v>
      </c>
      <c r="D361" s="1247"/>
      <c r="E361" s="1248" t="s">
        <v>431</v>
      </c>
      <c r="F361" s="967" t="s">
        <v>432</v>
      </c>
      <c r="G361" s="988"/>
      <c r="H361" s="988">
        <v>377</v>
      </c>
      <c r="I361" s="988"/>
      <c r="J361" s="988"/>
      <c r="K361" s="988" t="s">
        <v>433</v>
      </c>
      <c r="L361" s="1016" t="s">
        <v>32</v>
      </c>
      <c r="M361" s="84" t="s">
        <v>406</v>
      </c>
      <c r="N361" s="1033">
        <v>27.7</v>
      </c>
      <c r="O361" s="175">
        <f>SUM(N361-Q361)</f>
        <v>0</v>
      </c>
      <c r="P361" s="604"/>
      <c r="Q361" s="857">
        <v>27.7</v>
      </c>
      <c r="R361" s="1406" t="s">
        <v>434</v>
      </c>
      <c r="S361" s="1408">
        <v>377</v>
      </c>
    </row>
    <row r="362" spans="1:19" ht="61.5" customHeight="1">
      <c r="A362" s="1245"/>
      <c r="B362" s="1246"/>
      <c r="C362" s="1246"/>
      <c r="D362" s="1247"/>
      <c r="E362" s="1248"/>
      <c r="F362" s="967" t="s">
        <v>435</v>
      </c>
      <c r="G362" s="39">
        <v>1</v>
      </c>
      <c r="H362" s="39">
        <v>1</v>
      </c>
      <c r="I362" s="39"/>
      <c r="J362" s="39"/>
      <c r="K362" s="988" t="s">
        <v>138</v>
      </c>
      <c r="L362" s="1016" t="s">
        <v>231</v>
      </c>
      <c r="M362" s="84" t="s">
        <v>406</v>
      </c>
      <c r="N362" s="1033">
        <v>49.3</v>
      </c>
      <c r="O362" s="175">
        <f>SUM(N362-Q362)</f>
        <v>0</v>
      </c>
      <c r="P362" s="604"/>
      <c r="Q362" s="857">
        <v>49.3</v>
      </c>
      <c r="R362" s="1407"/>
      <c r="S362" s="1409"/>
    </row>
    <row r="363" spans="1:19" ht="42.75" customHeight="1" thickBot="1">
      <c r="A363" s="1245"/>
      <c r="B363" s="1246"/>
      <c r="C363" s="1246"/>
      <c r="D363" s="1247"/>
      <c r="E363" s="1248"/>
      <c r="F363" s="967" t="s">
        <v>436</v>
      </c>
      <c r="G363" s="39"/>
      <c r="H363" s="39"/>
      <c r="I363" s="39"/>
      <c r="J363" s="39">
        <v>1</v>
      </c>
      <c r="K363" s="988" t="s">
        <v>437</v>
      </c>
      <c r="L363" s="11" t="s">
        <v>32</v>
      </c>
      <c r="M363" s="317" t="s">
        <v>406</v>
      </c>
      <c r="N363" s="670">
        <v>20</v>
      </c>
      <c r="O363" s="175">
        <f>SUM(N363-Q363)</f>
        <v>0</v>
      </c>
      <c r="P363" s="671"/>
      <c r="Q363" s="672">
        <v>20</v>
      </c>
      <c r="R363" s="312" t="s">
        <v>438</v>
      </c>
      <c r="S363" s="18">
        <v>1</v>
      </c>
    </row>
    <row r="364" spans="1:19" ht="39" thickBot="1">
      <c r="A364" s="1245"/>
      <c r="B364" s="1246"/>
      <c r="C364" s="1246"/>
      <c r="D364" s="1247"/>
      <c r="E364" s="1248"/>
      <c r="F364" s="988" t="s">
        <v>174</v>
      </c>
      <c r="G364" s="39" t="s">
        <v>133</v>
      </c>
      <c r="H364" s="39" t="s">
        <v>133</v>
      </c>
      <c r="I364" s="39" t="s">
        <v>133</v>
      </c>
      <c r="J364" s="39" t="s">
        <v>133</v>
      </c>
      <c r="K364" s="988" t="s">
        <v>154</v>
      </c>
      <c r="L364" s="1249" t="s">
        <v>24</v>
      </c>
      <c r="M364" s="1228"/>
      <c r="N364" s="673">
        <f>SUM(N361:N363)</f>
        <v>97</v>
      </c>
      <c r="O364" s="673">
        <f>SUM(O361:O363)</f>
        <v>0</v>
      </c>
      <c r="P364" s="673">
        <f>SUM(P361:P363)</f>
        <v>0</v>
      </c>
      <c r="Q364" s="673">
        <f>SUM(Q361:Q363)</f>
        <v>97</v>
      </c>
      <c r="R364" s="86"/>
      <c r="S364" s="18"/>
    </row>
    <row r="365" spans="1:19" ht="62.45" customHeight="1">
      <c r="A365" s="1245" t="s">
        <v>9</v>
      </c>
      <c r="B365" s="1246" t="s">
        <v>33</v>
      </c>
      <c r="C365" s="1246" t="s">
        <v>33</v>
      </c>
      <c r="D365" s="1247"/>
      <c r="E365" s="1248" t="s">
        <v>439</v>
      </c>
      <c r="F365" s="1020" t="s">
        <v>426</v>
      </c>
      <c r="G365" s="39"/>
      <c r="H365" s="39"/>
      <c r="I365" s="39">
        <v>1</v>
      </c>
      <c r="J365" s="39"/>
      <c r="K365" s="988" t="s">
        <v>416</v>
      </c>
      <c r="L365" s="131" t="s">
        <v>32</v>
      </c>
      <c r="M365" s="84" t="s">
        <v>227</v>
      </c>
      <c r="N365" s="798">
        <v>5</v>
      </c>
      <c r="O365" s="604">
        <f>SUM(N365-Q365)</f>
        <v>5</v>
      </c>
      <c r="P365" s="853"/>
      <c r="Q365" s="854"/>
      <c r="R365" s="86" t="s">
        <v>440</v>
      </c>
      <c r="S365" s="18">
        <v>1</v>
      </c>
    </row>
    <row r="366" spans="1:19" ht="58.5" customHeight="1">
      <c r="A366" s="1245"/>
      <c r="B366" s="1246"/>
      <c r="C366" s="1246"/>
      <c r="D366" s="1247"/>
      <c r="E366" s="1248"/>
      <c r="F366" s="1020" t="s">
        <v>426</v>
      </c>
      <c r="G366" s="39"/>
      <c r="H366" s="39"/>
      <c r="I366" s="39">
        <v>1</v>
      </c>
      <c r="J366" s="39"/>
      <c r="K366" s="988" t="s">
        <v>416</v>
      </c>
      <c r="L366" s="1016" t="s">
        <v>32</v>
      </c>
      <c r="M366" s="84" t="s">
        <v>227</v>
      </c>
      <c r="N366" s="670">
        <v>31</v>
      </c>
      <c r="O366" s="604">
        <f>SUM(N366-Q366)</f>
        <v>0</v>
      </c>
      <c r="P366" s="671"/>
      <c r="Q366" s="672">
        <v>31</v>
      </c>
      <c r="R366" s="86" t="s">
        <v>440</v>
      </c>
      <c r="S366" s="18">
        <v>1</v>
      </c>
    </row>
    <row r="367" spans="1:19" ht="13.5" thickBot="1">
      <c r="A367" s="1245"/>
      <c r="B367" s="1246"/>
      <c r="C367" s="1246"/>
      <c r="D367" s="1247"/>
      <c r="E367" s="1248"/>
      <c r="F367" s="111"/>
      <c r="G367" s="39"/>
      <c r="H367" s="39"/>
      <c r="I367" s="39">
        <v>1</v>
      </c>
      <c r="J367" s="39"/>
      <c r="K367" s="39"/>
      <c r="L367" s="1016" t="s">
        <v>32</v>
      </c>
      <c r="M367" s="84" t="s">
        <v>227</v>
      </c>
      <c r="N367" s="670">
        <v>4</v>
      </c>
      <c r="O367" s="604">
        <f>SUM(N367-Q367)</f>
        <v>4</v>
      </c>
      <c r="P367" s="671"/>
      <c r="Q367" s="672"/>
      <c r="R367" s="86" t="s">
        <v>440</v>
      </c>
      <c r="S367" s="18">
        <v>1</v>
      </c>
    </row>
    <row r="368" spans="1:19" ht="39" thickBot="1">
      <c r="A368" s="1245"/>
      <c r="B368" s="1246"/>
      <c r="C368" s="1246"/>
      <c r="D368" s="1247"/>
      <c r="E368" s="1248"/>
      <c r="F368" s="988" t="s">
        <v>174</v>
      </c>
      <c r="G368" s="39" t="s">
        <v>133</v>
      </c>
      <c r="H368" s="39" t="s">
        <v>133</v>
      </c>
      <c r="I368" s="39" t="s">
        <v>133</v>
      </c>
      <c r="J368" s="39" t="s">
        <v>133</v>
      </c>
      <c r="K368" s="988" t="s">
        <v>154</v>
      </c>
      <c r="L368" s="1249" t="s">
        <v>24</v>
      </c>
      <c r="M368" s="1228"/>
      <c r="N368" s="673">
        <f t="shared" ref="N368:Q368" si="81">SUM(N365:N367)</f>
        <v>40</v>
      </c>
      <c r="O368" s="673">
        <f t="shared" si="81"/>
        <v>9</v>
      </c>
      <c r="P368" s="673">
        <f t="shared" si="81"/>
        <v>0</v>
      </c>
      <c r="Q368" s="673">
        <f t="shared" si="81"/>
        <v>31</v>
      </c>
      <c r="R368" s="86"/>
      <c r="S368" s="18"/>
    </row>
    <row r="369" spans="1:19" ht="63.75">
      <c r="A369" s="1245" t="s">
        <v>9</v>
      </c>
      <c r="B369" s="1246" t="s">
        <v>33</v>
      </c>
      <c r="C369" s="1246" t="s">
        <v>12</v>
      </c>
      <c r="D369" s="1247"/>
      <c r="E369" s="1587" t="s">
        <v>441</v>
      </c>
      <c r="F369" s="1020" t="s">
        <v>426</v>
      </c>
      <c r="G369" s="39"/>
      <c r="H369" s="39"/>
      <c r="I369" s="39">
        <v>2</v>
      </c>
      <c r="J369" s="39"/>
      <c r="K369" s="988" t="s">
        <v>416</v>
      </c>
      <c r="L369" s="1015" t="s">
        <v>32</v>
      </c>
      <c r="M369" s="142" t="s">
        <v>227</v>
      </c>
      <c r="N369" s="908">
        <v>7</v>
      </c>
      <c r="O369" s="853">
        <f>SUM(N369-Q369)</f>
        <v>7</v>
      </c>
      <c r="P369" s="909"/>
      <c r="Q369" s="854"/>
      <c r="R369" s="86" t="s">
        <v>442</v>
      </c>
      <c r="S369" s="318" t="s">
        <v>443</v>
      </c>
    </row>
    <row r="370" spans="1:19" ht="64.5" thickBot="1">
      <c r="A370" s="1245"/>
      <c r="B370" s="1246"/>
      <c r="C370" s="1246"/>
      <c r="D370" s="1247"/>
      <c r="E370" s="1587"/>
      <c r="F370" s="1020" t="s">
        <v>426</v>
      </c>
      <c r="G370" s="39"/>
      <c r="H370" s="39"/>
      <c r="I370" s="39">
        <v>1</v>
      </c>
      <c r="J370" s="39"/>
      <c r="K370" s="988" t="s">
        <v>416</v>
      </c>
      <c r="L370" s="41" t="s">
        <v>32</v>
      </c>
      <c r="M370" s="136" t="s">
        <v>227</v>
      </c>
      <c r="N370" s="910">
        <v>15</v>
      </c>
      <c r="O370" s="909">
        <f>SUM(N370-Q370)</f>
        <v>0</v>
      </c>
      <c r="P370" s="900"/>
      <c r="Q370" s="911">
        <v>15</v>
      </c>
      <c r="R370" s="86" t="s">
        <v>444</v>
      </c>
      <c r="S370" s="18">
        <v>1</v>
      </c>
    </row>
    <row r="371" spans="1:19" ht="39" thickBot="1">
      <c r="A371" s="1245"/>
      <c r="B371" s="1246"/>
      <c r="C371" s="1246"/>
      <c r="D371" s="1247"/>
      <c r="E371" s="1469"/>
      <c r="F371" s="988" t="s">
        <v>174</v>
      </c>
      <c r="G371" s="39" t="s">
        <v>133</v>
      </c>
      <c r="H371" s="39" t="s">
        <v>133</v>
      </c>
      <c r="I371" s="39" t="s">
        <v>133</v>
      </c>
      <c r="J371" s="39" t="s">
        <v>133</v>
      </c>
      <c r="K371" s="988" t="s">
        <v>154</v>
      </c>
      <c r="L371" s="1249" t="s">
        <v>24</v>
      </c>
      <c r="M371" s="1228"/>
      <c r="N371" s="673">
        <f t="shared" ref="N371:Q371" si="82">SUM(N369:N370)</f>
        <v>22</v>
      </c>
      <c r="O371" s="673">
        <f t="shared" si="82"/>
        <v>7</v>
      </c>
      <c r="P371" s="673">
        <f t="shared" si="82"/>
        <v>0</v>
      </c>
      <c r="Q371" s="673">
        <f t="shared" si="82"/>
        <v>15</v>
      </c>
      <c r="R371" s="86"/>
      <c r="S371" s="18"/>
    </row>
    <row r="372" spans="1:19" ht="96" customHeight="1">
      <c r="A372" s="1245" t="s">
        <v>9</v>
      </c>
      <c r="B372" s="1246" t="s">
        <v>33</v>
      </c>
      <c r="C372" s="1246" t="s">
        <v>34</v>
      </c>
      <c r="D372" s="1247"/>
      <c r="E372" s="1248" t="s">
        <v>445</v>
      </c>
      <c r="F372" s="1020" t="s">
        <v>426</v>
      </c>
      <c r="G372" s="39"/>
      <c r="H372" s="39"/>
      <c r="I372" s="39">
        <v>1</v>
      </c>
      <c r="J372" s="39"/>
      <c r="K372" s="988" t="s">
        <v>416</v>
      </c>
      <c r="L372" s="1016" t="s">
        <v>32</v>
      </c>
      <c r="M372" s="84" t="s">
        <v>227</v>
      </c>
      <c r="N372" s="798">
        <v>8</v>
      </c>
      <c r="O372" s="869">
        <f t="shared" ref="O372:O377" si="83">SUM(N372-Q372)</f>
        <v>8</v>
      </c>
      <c r="P372" s="604"/>
      <c r="Q372" s="857"/>
      <c r="R372" s="156" t="s">
        <v>446</v>
      </c>
      <c r="S372" s="318" t="s">
        <v>447</v>
      </c>
    </row>
    <row r="373" spans="1:19" ht="13.5" thickBot="1">
      <c r="A373" s="1245"/>
      <c r="B373" s="1246"/>
      <c r="C373" s="1246"/>
      <c r="D373" s="1247"/>
      <c r="E373" s="1248"/>
      <c r="F373" s="39"/>
      <c r="G373" s="39"/>
      <c r="H373" s="39"/>
      <c r="I373" s="39"/>
      <c r="J373" s="39"/>
      <c r="K373" s="39"/>
      <c r="L373" s="11"/>
      <c r="M373" s="58"/>
      <c r="N373" s="898"/>
      <c r="O373" s="880">
        <f t="shared" si="83"/>
        <v>0</v>
      </c>
      <c r="P373" s="900"/>
      <c r="Q373" s="912"/>
      <c r="R373" s="1048"/>
      <c r="S373" s="18"/>
    </row>
    <row r="374" spans="1:19" ht="39" thickBot="1">
      <c r="A374" s="1245"/>
      <c r="B374" s="1246"/>
      <c r="C374" s="1246"/>
      <c r="D374" s="1247"/>
      <c r="E374" s="1248"/>
      <c r="F374" s="988" t="s">
        <v>174</v>
      </c>
      <c r="G374" s="39" t="s">
        <v>133</v>
      </c>
      <c r="H374" s="39" t="s">
        <v>133</v>
      </c>
      <c r="I374" s="39" t="s">
        <v>133</v>
      </c>
      <c r="J374" s="39" t="s">
        <v>133</v>
      </c>
      <c r="K374" s="988" t="s">
        <v>154</v>
      </c>
      <c r="L374" s="1229" t="s">
        <v>24</v>
      </c>
      <c r="M374" s="1229"/>
      <c r="N374" s="913">
        <f t="shared" ref="N374:Q374" si="84">SUM(N372:N373)</f>
        <v>8</v>
      </c>
      <c r="O374" s="914">
        <f t="shared" si="83"/>
        <v>8</v>
      </c>
      <c r="P374" s="915">
        <f t="shared" si="84"/>
        <v>0</v>
      </c>
      <c r="Q374" s="673">
        <f t="shared" si="84"/>
        <v>0</v>
      </c>
      <c r="R374" s="86"/>
      <c r="S374" s="18"/>
    </row>
    <row r="375" spans="1:19" ht="37.5" customHeight="1">
      <c r="A375" s="1245" t="s">
        <v>9</v>
      </c>
      <c r="B375" s="1246" t="s">
        <v>33</v>
      </c>
      <c r="C375" s="1246" t="s">
        <v>38</v>
      </c>
      <c r="D375" s="1247"/>
      <c r="E375" s="1248" t="s">
        <v>448</v>
      </c>
      <c r="F375" s="1020" t="s">
        <v>426</v>
      </c>
      <c r="G375" s="39"/>
      <c r="H375" s="39">
        <v>1</v>
      </c>
      <c r="I375" s="39">
        <v>1</v>
      </c>
      <c r="J375" s="39"/>
      <c r="K375" s="988" t="s">
        <v>416</v>
      </c>
      <c r="L375" s="131" t="s">
        <v>32</v>
      </c>
      <c r="M375" s="84" t="s">
        <v>227</v>
      </c>
      <c r="N375" s="798">
        <v>1.4</v>
      </c>
      <c r="O375" s="916">
        <f t="shared" si="83"/>
        <v>1.4</v>
      </c>
      <c r="P375" s="853"/>
      <c r="Q375" s="854"/>
      <c r="R375" s="319" t="s">
        <v>449</v>
      </c>
      <c r="S375" s="320">
        <v>2</v>
      </c>
    </row>
    <row r="376" spans="1:19" ht="36" customHeight="1">
      <c r="A376" s="1245"/>
      <c r="B376" s="1246"/>
      <c r="C376" s="1246"/>
      <c r="D376" s="1247"/>
      <c r="E376" s="1588"/>
      <c r="F376" s="967" t="s">
        <v>450</v>
      </c>
      <c r="G376" s="39"/>
      <c r="H376" s="39"/>
      <c r="I376" s="39">
        <v>2</v>
      </c>
      <c r="J376" s="39"/>
      <c r="K376" s="988" t="s">
        <v>416</v>
      </c>
      <c r="L376" s="1016" t="s">
        <v>32</v>
      </c>
      <c r="M376" s="84" t="s">
        <v>227</v>
      </c>
      <c r="N376" s="599">
        <v>0.3</v>
      </c>
      <c r="O376" s="604">
        <f t="shared" si="83"/>
        <v>0.3</v>
      </c>
      <c r="P376" s="671"/>
      <c r="Q376" s="845"/>
      <c r="R376" s="156" t="s">
        <v>451</v>
      </c>
      <c r="S376" s="18">
        <v>2</v>
      </c>
    </row>
    <row r="377" spans="1:19" ht="64.5" thickBot="1">
      <c r="A377" s="1245"/>
      <c r="B377" s="1246"/>
      <c r="C377" s="1246"/>
      <c r="D377" s="1247"/>
      <c r="E377" s="1588"/>
      <c r="F377" s="1020" t="s">
        <v>426</v>
      </c>
      <c r="G377" s="39"/>
      <c r="H377" s="39">
        <v>1</v>
      </c>
      <c r="I377" s="39"/>
      <c r="J377" s="39"/>
      <c r="K377" s="988" t="s">
        <v>416</v>
      </c>
      <c r="L377" s="1016" t="s">
        <v>32</v>
      </c>
      <c r="M377" s="84" t="s">
        <v>227</v>
      </c>
      <c r="N377" s="599">
        <v>2.5</v>
      </c>
      <c r="O377" s="604">
        <f t="shared" si="83"/>
        <v>2.5</v>
      </c>
      <c r="P377" s="671"/>
      <c r="Q377" s="845"/>
      <c r="R377" s="156" t="s">
        <v>452</v>
      </c>
      <c r="S377" s="18">
        <v>197</v>
      </c>
    </row>
    <row r="378" spans="1:19" ht="29.25" customHeight="1" thickBot="1">
      <c r="A378" s="1245"/>
      <c r="B378" s="1246"/>
      <c r="C378" s="1246"/>
      <c r="D378" s="1247"/>
      <c r="E378" s="1588"/>
      <c r="F378" s="988" t="s">
        <v>174</v>
      </c>
      <c r="G378" s="39" t="s">
        <v>133</v>
      </c>
      <c r="H378" s="39" t="s">
        <v>133</v>
      </c>
      <c r="I378" s="39" t="s">
        <v>133</v>
      </c>
      <c r="J378" s="39" t="s">
        <v>133</v>
      </c>
      <c r="K378" s="988" t="s">
        <v>154</v>
      </c>
      <c r="L378" s="1466" t="s">
        <v>24</v>
      </c>
      <c r="M378" s="1228"/>
      <c r="N378" s="673">
        <f>SUM(N375:N377)</f>
        <v>4.2</v>
      </c>
      <c r="O378" s="673">
        <f>SUM(O375:O377)</f>
        <v>4.2</v>
      </c>
      <c r="P378" s="673">
        <f>SUM(P375:P377)</f>
        <v>0</v>
      </c>
      <c r="Q378" s="673">
        <f>SUM(Q375:Q377)</f>
        <v>0</v>
      </c>
      <c r="R378" s="86"/>
      <c r="S378" s="18"/>
    </row>
    <row r="379" spans="1:19" ht="13.5" thickBot="1">
      <c r="A379" s="985" t="s">
        <v>9</v>
      </c>
      <c r="B379" s="980" t="s">
        <v>33</v>
      </c>
      <c r="C379" s="35"/>
      <c r="D379" s="315"/>
      <c r="E379" s="1589" t="s">
        <v>23</v>
      </c>
      <c r="F379" s="1229"/>
      <c r="G379" s="1229"/>
      <c r="H379" s="1229"/>
      <c r="I379" s="1229"/>
      <c r="J379" s="1229"/>
      <c r="K379" s="1229"/>
      <c r="L379" s="1229"/>
      <c r="M379" s="1229"/>
      <c r="N379" s="917">
        <f>(N357+N360+N364+N368+N371+N374+N378)</f>
        <v>178.2</v>
      </c>
      <c r="O379" s="917">
        <f>(O357+O360+O364+O368+O371+O374+O378)</f>
        <v>35.200000000000003</v>
      </c>
      <c r="P379" s="917">
        <f>(P357+P360+P364+P368+P371+P374+P378)</f>
        <v>0</v>
      </c>
      <c r="Q379" s="917">
        <f>(Q357+Q360+Q364+Q368+Q371+Q374+Q378)</f>
        <v>143</v>
      </c>
      <c r="R379" s="312"/>
      <c r="S379" s="33"/>
    </row>
    <row r="380" spans="1:19" ht="13.5" thickBot="1">
      <c r="A380" s="321" t="s">
        <v>9</v>
      </c>
      <c r="B380" s="322"/>
      <c r="C380" s="323"/>
      <c r="D380" s="323"/>
      <c r="E380" s="1228" t="s">
        <v>453</v>
      </c>
      <c r="F380" s="1229"/>
      <c r="G380" s="1229"/>
      <c r="H380" s="1229"/>
      <c r="I380" s="1229"/>
      <c r="J380" s="1229"/>
      <c r="K380" s="1229"/>
      <c r="L380" s="1229"/>
      <c r="M380" s="1229"/>
      <c r="N380" s="673">
        <f>(N340+N353+N379)</f>
        <v>731.8</v>
      </c>
      <c r="O380" s="673">
        <f>(O340+O353+O379)</f>
        <v>119.89999999999998</v>
      </c>
      <c r="P380" s="673">
        <f>(P340+P353+P379)</f>
        <v>0</v>
      </c>
      <c r="Q380" s="673">
        <f>(Q340+Q353+Q379)</f>
        <v>611.90000000000009</v>
      </c>
      <c r="R380" s="86"/>
      <c r="S380" s="18"/>
    </row>
    <row r="381" spans="1:19" ht="13.5" thickBot="1">
      <c r="A381" s="324"/>
      <c r="B381" s="323"/>
      <c r="C381" s="323"/>
      <c r="D381" s="323"/>
      <c r="E381" s="324" t="s">
        <v>26</v>
      </c>
      <c r="F381" s="1013"/>
      <c r="G381" s="1013"/>
      <c r="H381" s="1013"/>
      <c r="I381" s="1013"/>
      <c r="J381" s="1013"/>
      <c r="K381" s="1013"/>
      <c r="L381" s="323"/>
      <c r="M381" s="323"/>
      <c r="N381" s="673">
        <f t="shared" ref="N381:Q381" si="85">(N380)</f>
        <v>731.8</v>
      </c>
      <c r="O381" s="673">
        <f t="shared" si="85"/>
        <v>119.89999999999998</v>
      </c>
      <c r="P381" s="673">
        <f t="shared" si="85"/>
        <v>0</v>
      </c>
      <c r="Q381" s="673">
        <f t="shared" si="85"/>
        <v>611.90000000000009</v>
      </c>
      <c r="R381" s="86"/>
      <c r="S381" s="18"/>
    </row>
    <row r="382" spans="1:19" ht="13.5" thickBot="1">
      <c r="A382" s="325"/>
      <c r="B382" s="325"/>
      <c r="C382" s="325"/>
      <c r="D382" s="325"/>
      <c r="E382" s="325"/>
      <c r="F382" s="53"/>
      <c r="G382" s="53"/>
      <c r="H382" s="53"/>
      <c r="I382" s="53"/>
      <c r="J382" s="53"/>
      <c r="K382" s="53"/>
      <c r="L382" s="325"/>
      <c r="M382" s="325"/>
      <c r="N382" s="326"/>
      <c r="O382" s="326"/>
      <c r="P382" s="326"/>
      <c r="Q382" s="326"/>
      <c r="R382" s="277"/>
      <c r="S382" s="111"/>
    </row>
    <row r="383" spans="1:19" ht="13.5" thickBot="1">
      <c r="A383" s="1188" t="s">
        <v>68</v>
      </c>
      <c r="B383" s="1189"/>
      <c r="C383" s="1189"/>
      <c r="D383" s="1189"/>
      <c r="E383" s="1189"/>
      <c r="F383" s="1189"/>
      <c r="G383" s="1189"/>
      <c r="H383" s="1189"/>
      <c r="I383" s="1189"/>
      <c r="J383" s="1189"/>
      <c r="K383" s="1189"/>
      <c r="L383" s="1189"/>
      <c r="M383" s="1189"/>
      <c r="N383" s="1230" t="s">
        <v>130</v>
      </c>
      <c r="O383" s="1231"/>
      <c r="P383" s="1231"/>
      <c r="Q383" s="1232"/>
      <c r="S383" s="53"/>
    </row>
    <row r="384" spans="1:19" ht="13.5" thickBot="1">
      <c r="A384" s="1233" t="s">
        <v>24</v>
      </c>
      <c r="B384" s="1234"/>
      <c r="C384" s="1234"/>
      <c r="D384" s="1234"/>
      <c r="E384" s="1234"/>
      <c r="F384" s="1234"/>
      <c r="G384" s="1234"/>
      <c r="H384" s="1234"/>
      <c r="I384" s="1234"/>
      <c r="J384" s="1234"/>
      <c r="K384" s="1234"/>
      <c r="L384" s="1234"/>
      <c r="M384" s="1235"/>
      <c r="N384" s="1236">
        <f>SUM(N385+N396)</f>
        <v>731.8</v>
      </c>
      <c r="O384" s="1237"/>
      <c r="P384" s="1237"/>
      <c r="Q384" s="1238"/>
      <c r="R384" s="327"/>
      <c r="S384" s="49"/>
    </row>
    <row r="385" spans="1:19" ht="13.5" thickBot="1">
      <c r="A385" s="1239" t="s">
        <v>28</v>
      </c>
      <c r="B385" s="1240"/>
      <c r="C385" s="1240"/>
      <c r="D385" s="1240"/>
      <c r="E385" s="1240"/>
      <c r="F385" s="1240"/>
      <c r="G385" s="1240"/>
      <c r="H385" s="1240"/>
      <c r="I385" s="1240"/>
      <c r="J385" s="1240"/>
      <c r="K385" s="1240"/>
      <c r="L385" s="1240"/>
      <c r="M385" s="1241"/>
      <c r="N385" s="1242">
        <f>SUM(N386:Q395)</f>
        <v>580.69999999999993</v>
      </c>
      <c r="O385" s="1243"/>
      <c r="P385" s="1243"/>
      <c r="Q385" s="1244"/>
      <c r="R385" s="277"/>
      <c r="S385" s="49"/>
    </row>
    <row r="386" spans="1:19">
      <c r="A386" s="1277" t="s">
        <v>47</v>
      </c>
      <c r="B386" s="1278"/>
      <c r="C386" s="1278"/>
      <c r="D386" s="1278"/>
      <c r="E386" s="1278"/>
      <c r="F386" s="1278"/>
      <c r="G386" s="1278"/>
      <c r="H386" s="1278"/>
      <c r="I386" s="1278"/>
      <c r="J386" s="1278"/>
      <c r="K386" s="1278"/>
      <c r="L386" s="1278"/>
      <c r="M386" s="1199"/>
      <c r="N386" s="1216">
        <f>SUMIF(L333:L381,"SB",N333:N381)</f>
        <v>580.69999999999993</v>
      </c>
      <c r="O386" s="1217"/>
      <c r="P386" s="1217"/>
      <c r="Q386" s="1218"/>
      <c r="R386" s="277"/>
      <c r="S386" s="49"/>
    </row>
    <row r="387" spans="1:19">
      <c r="A387" s="1185" t="s">
        <v>48</v>
      </c>
      <c r="B387" s="1186"/>
      <c r="C387" s="1186"/>
      <c r="D387" s="1186"/>
      <c r="E387" s="1186"/>
      <c r="F387" s="1186"/>
      <c r="G387" s="1186"/>
      <c r="H387" s="1186"/>
      <c r="I387" s="1186"/>
      <c r="J387" s="1186"/>
      <c r="K387" s="1186"/>
      <c r="L387" s="1186"/>
      <c r="M387" s="1187"/>
      <c r="N387" s="1216">
        <f>SUMIF(L333:L381,"VD",N333:N381)</f>
        <v>0</v>
      </c>
      <c r="O387" s="1217"/>
      <c r="P387" s="1217"/>
      <c r="Q387" s="1218"/>
      <c r="R387" s="277"/>
      <c r="S387" s="49"/>
    </row>
    <row r="388" spans="1:19">
      <c r="A388" s="1279" t="s">
        <v>61</v>
      </c>
      <c r="B388" s="1280"/>
      <c r="C388" s="1280"/>
      <c r="D388" s="1280"/>
      <c r="E388" s="1280"/>
      <c r="F388" s="1280"/>
      <c r="G388" s="1280"/>
      <c r="H388" s="1280"/>
      <c r="I388" s="1280"/>
      <c r="J388" s="1280"/>
      <c r="K388" s="1280"/>
      <c r="L388" s="1280"/>
      <c r="M388" s="1281"/>
      <c r="N388" s="1216">
        <f>SUMIF(L333:L381,"MK",N333:N381)</f>
        <v>0</v>
      </c>
      <c r="O388" s="1217"/>
      <c r="P388" s="1217"/>
      <c r="Q388" s="1218"/>
      <c r="R388" s="277"/>
      <c r="S388" s="49"/>
    </row>
    <row r="389" spans="1:19">
      <c r="A389" s="1185" t="s">
        <v>49</v>
      </c>
      <c r="B389" s="1186"/>
      <c r="C389" s="1186"/>
      <c r="D389" s="1186"/>
      <c r="E389" s="1186"/>
      <c r="F389" s="1186"/>
      <c r="G389" s="1186"/>
      <c r="H389" s="1186"/>
      <c r="I389" s="1186"/>
      <c r="J389" s="1186"/>
      <c r="K389" s="1186"/>
      <c r="L389" s="1186"/>
      <c r="M389" s="1187"/>
      <c r="N389" s="1216">
        <f>SUMIF(L333:L381,"SP",N333:N381)</f>
        <v>0</v>
      </c>
      <c r="O389" s="1217"/>
      <c r="P389" s="1217"/>
      <c r="Q389" s="1218"/>
      <c r="R389" s="277"/>
      <c r="S389" s="49"/>
    </row>
    <row r="390" spans="1:19">
      <c r="A390" s="1282" t="s">
        <v>454</v>
      </c>
      <c r="B390" s="1283"/>
      <c r="C390" s="1283"/>
      <c r="D390" s="1283"/>
      <c r="E390" s="1283"/>
      <c r="F390" s="1283"/>
      <c r="G390" s="1283"/>
      <c r="H390" s="1283"/>
      <c r="I390" s="1283"/>
      <c r="J390" s="1283"/>
      <c r="K390" s="1283"/>
      <c r="L390" s="1283"/>
      <c r="M390" s="1198"/>
      <c r="N390" s="1216">
        <f>SUMIF(L333:L384,"ESB",N333:N384)</f>
        <v>0</v>
      </c>
      <c r="O390" s="1217"/>
      <c r="P390" s="1217"/>
      <c r="Q390" s="1218"/>
      <c r="R390" s="277"/>
      <c r="S390" s="49"/>
    </row>
    <row r="391" spans="1:19">
      <c r="A391" s="1185" t="s">
        <v>50</v>
      </c>
      <c r="B391" s="1186"/>
      <c r="C391" s="1186"/>
      <c r="D391" s="1186"/>
      <c r="E391" s="1186"/>
      <c r="F391" s="1186"/>
      <c r="G391" s="1186"/>
      <c r="H391" s="1186"/>
      <c r="I391" s="1186"/>
      <c r="J391" s="1186"/>
      <c r="K391" s="1186"/>
      <c r="L391" s="1186"/>
      <c r="M391" s="1187"/>
      <c r="N391" s="1216">
        <f>SUMIF(L333:L383,"VIP",N333:N383)</f>
        <v>0</v>
      </c>
      <c r="O391" s="1217"/>
      <c r="P391" s="1217"/>
      <c r="Q391" s="1218"/>
      <c r="R391" s="277"/>
      <c r="S391" s="49"/>
    </row>
    <row r="392" spans="1:19">
      <c r="A392" s="1185" t="s">
        <v>51</v>
      </c>
      <c r="B392" s="1186"/>
      <c r="C392" s="1186"/>
      <c r="D392" s="1186"/>
      <c r="E392" s="1186"/>
      <c r="F392" s="1186"/>
      <c r="G392" s="1186"/>
      <c r="H392" s="1186"/>
      <c r="I392" s="1186"/>
      <c r="J392" s="1186"/>
      <c r="K392" s="1186"/>
      <c r="L392" s="1186"/>
      <c r="M392" s="1187"/>
      <c r="N392" s="1216">
        <f>SUMIF(L333:L380,"SL",N333:N380)</f>
        <v>0</v>
      </c>
      <c r="O392" s="1217"/>
      <c r="P392" s="1217"/>
      <c r="Q392" s="1218"/>
      <c r="R392" s="277"/>
      <c r="S392" s="49"/>
    </row>
    <row r="393" spans="1:19">
      <c r="A393" s="1185" t="s">
        <v>60</v>
      </c>
      <c r="B393" s="1186"/>
      <c r="C393" s="1186"/>
      <c r="D393" s="1186"/>
      <c r="E393" s="1186"/>
      <c r="F393" s="1186"/>
      <c r="G393" s="1186"/>
      <c r="H393" s="1186"/>
      <c r="I393" s="1186"/>
      <c r="J393" s="1186"/>
      <c r="K393" s="1186"/>
      <c r="L393" s="1186"/>
      <c r="M393" s="1187"/>
      <c r="N393" s="1216">
        <f>SUMIF(L329:L379,"DK",N329:N379)</f>
        <v>0</v>
      </c>
      <c r="O393" s="1217"/>
      <c r="P393" s="1217"/>
      <c r="Q393" s="1218"/>
      <c r="R393" s="277"/>
      <c r="S393" s="49"/>
    </row>
    <row r="394" spans="1:19">
      <c r="A394" s="1185" t="s">
        <v>52</v>
      </c>
      <c r="B394" s="1186"/>
      <c r="C394" s="1186"/>
      <c r="D394" s="1186"/>
      <c r="E394" s="1186"/>
      <c r="F394" s="1186"/>
      <c r="G394" s="1186"/>
      <c r="H394" s="1186"/>
      <c r="I394" s="1186"/>
      <c r="J394" s="1186"/>
      <c r="K394" s="1186"/>
      <c r="L394" s="1186"/>
      <c r="M394" s="1187"/>
      <c r="N394" s="1216">
        <f>SUMIF(L333:L380,"VB",N333:N380)</f>
        <v>0</v>
      </c>
      <c r="O394" s="1217"/>
      <c r="P394" s="1217"/>
      <c r="Q394" s="1218"/>
      <c r="R394" s="277"/>
      <c r="S394" s="49"/>
    </row>
    <row r="395" spans="1:19" ht="13.5" thickBot="1">
      <c r="A395" s="1185" t="s">
        <v>455</v>
      </c>
      <c r="B395" s="1186"/>
      <c r="C395" s="1186"/>
      <c r="D395" s="1186"/>
      <c r="E395" s="1186"/>
      <c r="F395" s="1186"/>
      <c r="G395" s="1186"/>
      <c r="H395" s="1186"/>
      <c r="I395" s="1186"/>
      <c r="J395" s="1186"/>
      <c r="K395" s="1186"/>
      <c r="L395" s="1186"/>
      <c r="M395" s="1187"/>
      <c r="N395" s="1216">
        <f>SUMIF(L331:L379,"KLB",N331:N379)</f>
        <v>0</v>
      </c>
      <c r="O395" s="1217"/>
      <c r="P395" s="1217"/>
      <c r="Q395" s="1218"/>
      <c r="R395" s="277"/>
      <c r="S395" s="49"/>
    </row>
    <row r="396" spans="1:19" ht="13.5" thickBot="1">
      <c r="A396" s="1284" t="s">
        <v>29</v>
      </c>
      <c r="B396" s="1285"/>
      <c r="C396" s="1285"/>
      <c r="D396" s="1285"/>
      <c r="E396" s="1285"/>
      <c r="F396" s="1285"/>
      <c r="G396" s="1285"/>
      <c r="H396" s="1285"/>
      <c r="I396" s="1285"/>
      <c r="J396" s="1285"/>
      <c r="K396" s="1285"/>
      <c r="L396" s="1285"/>
      <c r="M396" s="1286"/>
      <c r="N396" s="1236">
        <f>SUM(N397:Q400)</f>
        <v>151.1</v>
      </c>
      <c r="O396" s="1237"/>
      <c r="P396" s="1237"/>
      <c r="Q396" s="1238"/>
      <c r="R396" s="277"/>
      <c r="S396" s="49"/>
    </row>
    <row r="397" spans="1:19">
      <c r="A397" s="1185" t="s">
        <v>53</v>
      </c>
      <c r="B397" s="1186"/>
      <c r="C397" s="1186"/>
      <c r="D397" s="1186"/>
      <c r="E397" s="1186"/>
      <c r="F397" s="1186"/>
      <c r="G397" s="1186"/>
      <c r="H397" s="1186"/>
      <c r="I397" s="1186"/>
      <c r="J397" s="1186"/>
      <c r="K397" s="1186"/>
      <c r="L397" s="1186"/>
      <c r="M397" s="1187"/>
      <c r="N397" s="1216">
        <v>0</v>
      </c>
      <c r="O397" s="1217"/>
      <c r="P397" s="1217"/>
      <c r="Q397" s="1218"/>
      <c r="R397" s="277"/>
      <c r="S397" s="49"/>
    </row>
    <row r="398" spans="1:19">
      <c r="A398" s="1185" t="s">
        <v>54</v>
      </c>
      <c r="B398" s="1186"/>
      <c r="C398" s="1186"/>
      <c r="D398" s="1186"/>
      <c r="E398" s="1186"/>
      <c r="F398" s="1186"/>
      <c r="G398" s="1186"/>
      <c r="H398" s="1186"/>
      <c r="I398" s="1186"/>
      <c r="J398" s="1186"/>
      <c r="K398" s="1186"/>
      <c r="L398" s="1186"/>
      <c r="M398" s="1187"/>
      <c r="N398" s="1216">
        <f>SUMIF(L333:L381,"ES",N333:N381)</f>
        <v>151.1</v>
      </c>
      <c r="O398" s="1217"/>
      <c r="P398" s="1217"/>
      <c r="Q398" s="1218"/>
      <c r="R398" s="277"/>
      <c r="S398" s="49"/>
    </row>
    <row r="399" spans="1:19">
      <c r="A399" s="1213" t="s">
        <v>62</v>
      </c>
      <c r="B399" s="1214"/>
      <c r="C399" s="1214"/>
      <c r="D399" s="1214"/>
      <c r="E399" s="1214"/>
      <c r="F399" s="1214"/>
      <c r="G399" s="1214"/>
      <c r="H399" s="1214"/>
      <c r="I399" s="1214"/>
      <c r="J399" s="1214"/>
      <c r="K399" s="1214"/>
      <c r="L399" s="1214"/>
      <c r="M399" s="1214"/>
      <c r="N399" s="1216">
        <f>SUMIF(L333:L381,"VBF",N333:N381)</f>
        <v>0</v>
      </c>
      <c r="O399" s="1217"/>
      <c r="P399" s="1217"/>
      <c r="Q399" s="1218"/>
      <c r="R399" s="277"/>
      <c r="S399" s="49"/>
    </row>
    <row r="400" spans="1:19" ht="13.5" thickBot="1">
      <c r="A400" s="1264" t="s">
        <v>55</v>
      </c>
      <c r="B400" s="1265"/>
      <c r="C400" s="1265"/>
      <c r="D400" s="1265"/>
      <c r="E400" s="1265"/>
      <c r="F400" s="1265"/>
      <c r="G400" s="1265"/>
      <c r="H400" s="1265"/>
      <c r="I400" s="1265"/>
      <c r="J400" s="1265"/>
      <c r="K400" s="1265"/>
      <c r="L400" s="1265"/>
      <c r="M400" s="1266"/>
      <c r="N400" s="1267">
        <f>SUMIF(L333:L381,"Kt.",N333:N381)</f>
        <v>0</v>
      </c>
      <c r="O400" s="1268"/>
      <c r="P400" s="1268"/>
      <c r="Q400" s="1269"/>
      <c r="R400" s="277"/>
      <c r="S400" s="49"/>
    </row>
    <row r="401" spans="1:19">
      <c r="R401" s="52" t="s">
        <v>45</v>
      </c>
    </row>
    <row r="402" spans="1:19" s="1085" customFormat="1">
      <c r="A402" s="328"/>
      <c r="B402" s="1270" t="s">
        <v>456</v>
      </c>
      <c r="C402" s="1270"/>
      <c r="D402" s="1270"/>
      <c r="E402" s="1270"/>
      <c r="F402" s="1270"/>
      <c r="G402" s="1270"/>
      <c r="H402" s="1270"/>
      <c r="I402" s="1270"/>
      <c r="J402" s="1270"/>
      <c r="K402" s="1270"/>
      <c r="L402" s="1270"/>
      <c r="M402" s="1270"/>
      <c r="N402" s="1270"/>
      <c r="O402" s="1270"/>
      <c r="P402" s="1270"/>
      <c r="Q402" s="1270"/>
      <c r="R402" s="1123" t="s">
        <v>165</v>
      </c>
      <c r="S402" s="331" t="s">
        <v>70</v>
      </c>
    </row>
    <row r="403" spans="1:19" s="1085" customFormat="1">
      <c r="A403" s="1270" t="s">
        <v>43</v>
      </c>
      <c r="B403" s="1270"/>
      <c r="C403" s="1270"/>
      <c r="D403" s="1270"/>
      <c r="E403" s="1270"/>
      <c r="F403" s="1270"/>
      <c r="G403" s="1270"/>
      <c r="H403" s="1270"/>
      <c r="I403" s="1270"/>
      <c r="J403" s="1270"/>
      <c r="K403" s="1270"/>
      <c r="L403" s="1271"/>
      <c r="M403" s="1270"/>
      <c r="N403" s="1272"/>
      <c r="O403" s="1272"/>
      <c r="P403" s="1272"/>
      <c r="Q403" s="1272"/>
      <c r="R403" s="1270"/>
      <c r="S403" s="1270"/>
    </row>
    <row r="404" spans="1:19" s="1085" customFormat="1">
      <c r="A404" s="1042"/>
      <c r="B404" s="1042"/>
      <c r="C404" s="1042"/>
      <c r="D404" s="328"/>
      <c r="E404" s="1042"/>
      <c r="F404" s="1042"/>
      <c r="G404" s="1042"/>
      <c r="H404" s="1042"/>
      <c r="I404" s="1042"/>
      <c r="J404" s="1042"/>
      <c r="K404" s="1086"/>
      <c r="L404" s="1086"/>
      <c r="M404" s="1042"/>
      <c r="N404" s="332"/>
      <c r="O404" s="332"/>
      <c r="P404" s="332"/>
      <c r="Q404" s="332"/>
      <c r="R404" s="333"/>
      <c r="S404" s="333"/>
    </row>
    <row r="405" spans="1:19" s="1085" customFormat="1" ht="13.5" thickBot="1">
      <c r="A405" s="1044"/>
      <c r="B405" s="1273"/>
      <c r="C405" s="1273"/>
      <c r="D405" s="1273"/>
      <c r="E405" s="1273"/>
      <c r="F405" s="1273"/>
      <c r="G405" s="1273"/>
      <c r="H405" s="1273"/>
      <c r="I405" s="1273"/>
      <c r="J405" s="1273"/>
      <c r="K405" s="1273"/>
      <c r="L405" s="1274"/>
      <c r="M405" s="1273"/>
      <c r="N405" s="1275"/>
      <c r="O405" s="1275"/>
      <c r="P405" s="1275"/>
      <c r="Q405" s="334"/>
      <c r="R405" s="1276" t="s">
        <v>46</v>
      </c>
      <c r="S405" s="1276"/>
    </row>
    <row r="406" spans="1:19" s="1056" customFormat="1" ht="12.75" customHeight="1">
      <c r="A406" s="1129" t="s">
        <v>0</v>
      </c>
      <c r="B406" s="1351" t="s">
        <v>1</v>
      </c>
      <c r="C406" s="1355" t="s">
        <v>2</v>
      </c>
      <c r="D406" s="1455" t="s">
        <v>69</v>
      </c>
      <c r="E406" s="1459" t="s">
        <v>3</v>
      </c>
      <c r="F406" s="1166" t="s">
        <v>120</v>
      </c>
      <c r="G406" s="1169" t="s">
        <v>121</v>
      </c>
      <c r="H406" s="1169"/>
      <c r="I406" s="1169"/>
      <c r="J406" s="1169"/>
      <c r="K406" s="1166" t="s">
        <v>122</v>
      </c>
      <c r="L406" s="1471" t="s">
        <v>8</v>
      </c>
      <c r="M406" s="1475" t="s">
        <v>4</v>
      </c>
      <c r="N406" s="1141" t="s">
        <v>130</v>
      </c>
      <c r="O406" s="1142"/>
      <c r="P406" s="1142"/>
      <c r="Q406" s="1143"/>
      <c r="R406" s="1144" t="s">
        <v>78</v>
      </c>
      <c r="S406" s="1145"/>
    </row>
    <row r="407" spans="1:19" s="1056" customFormat="1" ht="13.5" thickBot="1">
      <c r="A407" s="1130"/>
      <c r="B407" s="1352"/>
      <c r="C407" s="1356"/>
      <c r="D407" s="1456"/>
      <c r="E407" s="1460"/>
      <c r="F407" s="1167"/>
      <c r="G407" s="1170"/>
      <c r="H407" s="1170"/>
      <c r="I407" s="1170"/>
      <c r="J407" s="1170"/>
      <c r="K407" s="1167"/>
      <c r="L407" s="1472"/>
      <c r="M407" s="1476"/>
      <c r="N407" s="1148" t="s">
        <v>27</v>
      </c>
      <c r="O407" s="1172" t="s">
        <v>6</v>
      </c>
      <c r="P407" s="1524"/>
      <c r="Q407" s="1524"/>
      <c r="R407" s="1146"/>
      <c r="S407" s="1147"/>
    </row>
    <row r="408" spans="1:19" s="1056" customFormat="1">
      <c r="A408" s="1130"/>
      <c r="B408" s="1353"/>
      <c r="C408" s="1357"/>
      <c r="D408" s="1457"/>
      <c r="E408" s="1460"/>
      <c r="F408" s="1167"/>
      <c r="G408" s="1170" t="s">
        <v>123</v>
      </c>
      <c r="H408" s="1170" t="s">
        <v>124</v>
      </c>
      <c r="I408" s="1170" t="s">
        <v>125</v>
      </c>
      <c r="J408" s="1170" t="s">
        <v>126</v>
      </c>
      <c r="K408" s="1167"/>
      <c r="L408" s="1473"/>
      <c r="M408" s="1476"/>
      <c r="N408" s="1149"/>
      <c r="O408" s="1172" t="s">
        <v>5</v>
      </c>
      <c r="P408" s="1173"/>
      <c r="Q408" s="1174" t="s">
        <v>7</v>
      </c>
      <c r="R408" s="1137" t="s">
        <v>31</v>
      </c>
      <c r="S408" s="1139" t="s">
        <v>131</v>
      </c>
    </row>
    <row r="409" spans="1:19" s="1056" customFormat="1" ht="64.5" customHeight="1" thickBot="1">
      <c r="A409" s="1131"/>
      <c r="B409" s="1354"/>
      <c r="C409" s="1358"/>
      <c r="D409" s="1458"/>
      <c r="E409" s="1461"/>
      <c r="F409" s="1168"/>
      <c r="G409" s="1171"/>
      <c r="H409" s="1171"/>
      <c r="I409" s="1171"/>
      <c r="J409" s="1171"/>
      <c r="K409" s="1168"/>
      <c r="L409" s="1474"/>
      <c r="M409" s="1477"/>
      <c r="N409" s="1150"/>
      <c r="O409" s="1057" t="s">
        <v>5</v>
      </c>
      <c r="P409" s="1057" t="s">
        <v>22</v>
      </c>
      <c r="Q409" s="1175"/>
      <c r="R409" s="1138"/>
      <c r="S409" s="1140"/>
    </row>
    <row r="410" spans="1:19" s="812" customFormat="1" ht="13.5" thickBot="1">
      <c r="A410" s="976" t="s">
        <v>15</v>
      </c>
      <c r="B410" s="1087" t="s">
        <v>16</v>
      </c>
      <c r="C410" s="976" t="s">
        <v>17</v>
      </c>
      <c r="D410" s="976" t="s">
        <v>18</v>
      </c>
      <c r="E410" s="1087" t="s">
        <v>30</v>
      </c>
      <c r="F410" s="974" t="s">
        <v>19</v>
      </c>
      <c r="G410" s="974" t="s">
        <v>20</v>
      </c>
      <c r="H410" s="974" t="s">
        <v>21</v>
      </c>
      <c r="I410" s="974" t="s">
        <v>127</v>
      </c>
      <c r="J410" s="974" t="s">
        <v>13</v>
      </c>
      <c r="K410" s="974" t="s">
        <v>14</v>
      </c>
      <c r="L410" s="976" t="s">
        <v>128</v>
      </c>
      <c r="M410" s="1087" t="s">
        <v>129</v>
      </c>
      <c r="N410" s="1088">
        <v>14</v>
      </c>
      <c r="O410" s="1089">
        <v>15</v>
      </c>
      <c r="P410" s="1088">
        <v>16</v>
      </c>
      <c r="Q410" s="1088">
        <v>17</v>
      </c>
      <c r="R410" s="1090" t="s">
        <v>113</v>
      </c>
      <c r="S410" s="1091" t="s">
        <v>114</v>
      </c>
    </row>
    <row r="411" spans="1:19" s="1043" customFormat="1" ht="34.5" customHeight="1" thickBot="1">
      <c r="A411" s="335" t="s">
        <v>9</v>
      </c>
      <c r="B411" s="1092"/>
      <c r="C411" s="1093"/>
      <c r="D411" s="1094"/>
      <c r="E411" s="1590" t="s">
        <v>457</v>
      </c>
      <c r="F411" s="1591"/>
      <c r="G411" s="1591"/>
      <c r="H411" s="1591"/>
      <c r="I411" s="1591"/>
      <c r="J411" s="1591"/>
      <c r="K411" s="1591"/>
      <c r="L411" s="1591"/>
      <c r="M411" s="1591"/>
      <c r="N411" s="336"/>
      <c r="O411" s="336"/>
      <c r="P411" s="336"/>
      <c r="Q411" s="336"/>
      <c r="R411" s="337"/>
      <c r="S411" s="338"/>
    </row>
    <row r="412" spans="1:19" s="1043" customFormat="1" ht="37.5" customHeight="1" thickBot="1">
      <c r="A412" s="339" t="s">
        <v>9</v>
      </c>
      <c r="B412" s="340" t="s">
        <v>9</v>
      </c>
      <c r="C412" s="1095"/>
      <c r="D412" s="1096"/>
      <c r="E412" s="1312" t="s">
        <v>458</v>
      </c>
      <c r="F412" s="1313"/>
      <c r="G412" s="1313"/>
      <c r="H412" s="1313"/>
      <c r="I412" s="1313"/>
      <c r="J412" s="1313"/>
      <c r="K412" s="1592"/>
      <c r="L412" s="1313"/>
      <c r="M412" s="1313"/>
      <c r="N412" s="341"/>
      <c r="O412" s="341"/>
      <c r="P412" s="341"/>
      <c r="Q412" s="341"/>
      <c r="R412" s="342"/>
      <c r="S412" s="343"/>
    </row>
    <row r="413" spans="1:19" s="1085" customFormat="1" ht="191.25">
      <c r="A413" s="1314" t="s">
        <v>9</v>
      </c>
      <c r="B413" s="1315" t="s">
        <v>9</v>
      </c>
      <c r="C413" s="1315" t="s">
        <v>9</v>
      </c>
      <c r="D413" s="1316"/>
      <c r="E413" s="1593" t="s">
        <v>459</v>
      </c>
      <c r="F413" s="344" t="s">
        <v>1053</v>
      </c>
      <c r="G413" s="1004"/>
      <c r="H413" s="1004"/>
      <c r="I413" s="1004"/>
      <c r="J413" s="345" t="s">
        <v>460</v>
      </c>
      <c r="K413" s="967" t="s">
        <v>461</v>
      </c>
      <c r="L413" s="346" t="s">
        <v>32</v>
      </c>
      <c r="M413" s="347" t="s">
        <v>462</v>
      </c>
      <c r="N413" s="348">
        <v>9.6</v>
      </c>
      <c r="O413" s="349">
        <f>SUM(N413-Q413)</f>
        <v>9.6</v>
      </c>
      <c r="P413" s="350"/>
      <c r="Q413" s="351"/>
      <c r="R413" s="352" t="s">
        <v>463</v>
      </c>
      <c r="S413" s="353">
        <v>16</v>
      </c>
    </row>
    <row r="414" spans="1:19" s="1085" customFormat="1" ht="51.75" thickBot="1">
      <c r="A414" s="1314"/>
      <c r="B414" s="1315"/>
      <c r="C414" s="1315"/>
      <c r="D414" s="1316"/>
      <c r="E414" s="1593"/>
      <c r="F414" s="346" t="s">
        <v>464</v>
      </c>
      <c r="G414" s="354"/>
      <c r="H414" s="354" t="s">
        <v>18</v>
      </c>
      <c r="I414" s="354" t="s">
        <v>18</v>
      </c>
      <c r="J414" s="355"/>
      <c r="K414" s="967" t="s">
        <v>461</v>
      </c>
      <c r="L414" s="346" t="s">
        <v>32</v>
      </c>
      <c r="M414" s="356" t="s">
        <v>462</v>
      </c>
      <c r="N414" s="357">
        <v>5</v>
      </c>
      <c r="O414" s="358">
        <f>SUM(N414-Q414)</f>
        <v>5</v>
      </c>
      <c r="P414" s="359"/>
      <c r="Q414" s="360"/>
      <c r="R414" s="361" t="s">
        <v>465</v>
      </c>
      <c r="S414" s="362">
        <v>8</v>
      </c>
    </row>
    <row r="415" spans="1:19" s="1085" customFormat="1" ht="39" thickBot="1">
      <c r="A415" s="1314"/>
      <c r="B415" s="1315"/>
      <c r="C415" s="1315"/>
      <c r="D415" s="1316"/>
      <c r="E415" s="1594"/>
      <c r="F415" s="967" t="s">
        <v>174</v>
      </c>
      <c r="G415" s="983" t="s">
        <v>133</v>
      </c>
      <c r="H415" s="983" t="s">
        <v>133</v>
      </c>
      <c r="I415" s="983" t="s">
        <v>133</v>
      </c>
      <c r="J415" s="983" t="s">
        <v>133</v>
      </c>
      <c r="K415" s="973" t="s">
        <v>175</v>
      </c>
      <c r="L415" s="1595" t="s">
        <v>24</v>
      </c>
      <c r="M415" s="1478"/>
      <c r="N415" s="363">
        <f>SUM(N413:N414)</f>
        <v>14.6</v>
      </c>
      <c r="O415" s="364">
        <f>SUM(O413:O414)</f>
        <v>14.6</v>
      </c>
      <c r="P415" s="365">
        <f>SUM(P413:P414)</f>
        <v>0</v>
      </c>
      <c r="Q415" s="366">
        <f>SUM(Q413:Q414)</f>
        <v>0</v>
      </c>
      <c r="R415" s="361"/>
      <c r="S415" s="362"/>
    </row>
    <row r="416" spans="1:19" s="1085" customFormat="1" ht="13.5" thickBot="1">
      <c r="A416" s="339" t="s">
        <v>9</v>
      </c>
      <c r="B416" s="367" t="s">
        <v>9</v>
      </c>
      <c r="C416" s="1097"/>
      <c r="D416" s="1098"/>
      <c r="E416" s="1307" t="s">
        <v>23</v>
      </c>
      <c r="F416" s="1309"/>
      <c r="G416" s="1309"/>
      <c r="H416" s="1309"/>
      <c r="I416" s="1309"/>
      <c r="J416" s="1309"/>
      <c r="K416" s="1309"/>
      <c r="L416" s="1309"/>
      <c r="M416" s="1308"/>
      <c r="N416" s="368">
        <f>N415</f>
        <v>14.6</v>
      </c>
      <c r="O416" s="368">
        <f t="shared" ref="O416:Q416" si="86">O415</f>
        <v>14.6</v>
      </c>
      <c r="P416" s="368">
        <f t="shared" si="86"/>
        <v>0</v>
      </c>
      <c r="Q416" s="369">
        <f t="shared" si="86"/>
        <v>0</v>
      </c>
      <c r="R416" s="370"/>
      <c r="S416" s="343"/>
    </row>
    <row r="417" spans="1:19" s="1085" customFormat="1" ht="27" customHeight="1" thickBot="1">
      <c r="A417" s="339" t="s">
        <v>9</v>
      </c>
      <c r="B417" s="367" t="s">
        <v>10</v>
      </c>
      <c r="C417" s="1095"/>
      <c r="D417" s="1099"/>
      <c r="E417" s="1159" t="s">
        <v>466</v>
      </c>
      <c r="F417" s="1313"/>
      <c r="G417" s="1313"/>
      <c r="H417" s="1313"/>
      <c r="I417" s="1313"/>
      <c r="J417" s="1313"/>
      <c r="K417" s="1313"/>
      <c r="L417" s="1313"/>
      <c r="M417" s="1313"/>
      <c r="N417" s="341"/>
      <c r="O417" s="341"/>
      <c r="P417" s="341"/>
      <c r="Q417" s="371"/>
      <c r="R417" s="372"/>
      <c r="S417" s="343"/>
    </row>
    <row r="418" spans="1:19" s="1085" customFormat="1" ht="51" customHeight="1">
      <c r="A418" s="1314" t="s">
        <v>9</v>
      </c>
      <c r="B418" s="1315" t="s">
        <v>10</v>
      </c>
      <c r="C418" s="1315" t="s">
        <v>9</v>
      </c>
      <c r="D418" s="1316"/>
      <c r="E418" s="1317" t="s">
        <v>467</v>
      </c>
      <c r="F418" s="1318" t="s">
        <v>468</v>
      </c>
      <c r="G418" s="354"/>
      <c r="H418" s="354" t="s">
        <v>19</v>
      </c>
      <c r="I418" s="354" t="s">
        <v>19</v>
      </c>
      <c r="J418" s="354" t="s">
        <v>19</v>
      </c>
      <c r="K418" s="991" t="s">
        <v>461</v>
      </c>
      <c r="L418" s="346" t="s">
        <v>32</v>
      </c>
      <c r="M418" s="347" t="s">
        <v>462</v>
      </c>
      <c r="N418" s="373">
        <v>19.2</v>
      </c>
      <c r="O418" s="359">
        <f>SUM(N418-Q418)</f>
        <v>19.2</v>
      </c>
      <c r="P418" s="359"/>
      <c r="Q418" s="360"/>
      <c r="R418" s="361" t="s">
        <v>469</v>
      </c>
      <c r="S418" s="362">
        <v>6</v>
      </c>
    </row>
    <row r="419" spans="1:19" s="1085" customFormat="1" ht="26.25" thickBot="1">
      <c r="A419" s="1314"/>
      <c r="B419" s="1315"/>
      <c r="C419" s="1315"/>
      <c r="D419" s="1316"/>
      <c r="E419" s="1317"/>
      <c r="F419" s="1319"/>
      <c r="G419" s="1000"/>
      <c r="H419" s="1000" t="s">
        <v>13</v>
      </c>
      <c r="I419" s="1000" t="s">
        <v>13</v>
      </c>
      <c r="J419" s="1000" t="s">
        <v>35</v>
      </c>
      <c r="K419" s="991" t="s">
        <v>461</v>
      </c>
      <c r="L419" s="374"/>
      <c r="M419" s="375"/>
      <c r="N419" s="376"/>
      <c r="O419" s="377">
        <f>SUM(N419-Q419)</f>
        <v>0</v>
      </c>
      <c r="P419" s="378"/>
      <c r="Q419" s="379"/>
      <c r="R419" s="361" t="s">
        <v>470</v>
      </c>
      <c r="S419" s="362">
        <v>40</v>
      </c>
    </row>
    <row r="420" spans="1:19" s="1085" customFormat="1" ht="39" thickBot="1">
      <c r="A420" s="1314"/>
      <c r="B420" s="1315"/>
      <c r="C420" s="1315"/>
      <c r="D420" s="1316"/>
      <c r="E420" s="1317"/>
      <c r="F420" s="967" t="s">
        <v>174</v>
      </c>
      <c r="G420" s="983" t="s">
        <v>133</v>
      </c>
      <c r="H420" s="983" t="s">
        <v>133</v>
      </c>
      <c r="I420" s="983" t="s">
        <v>133</v>
      </c>
      <c r="J420" s="983" t="s">
        <v>133</v>
      </c>
      <c r="K420" s="977" t="s">
        <v>175</v>
      </c>
      <c r="L420" s="1321" t="s">
        <v>24</v>
      </c>
      <c r="M420" s="1478"/>
      <c r="N420" s="363">
        <f t="shared" ref="N420:Q420" si="87">SUM(N418+N419)</f>
        <v>19.2</v>
      </c>
      <c r="O420" s="365">
        <f t="shared" si="87"/>
        <v>19.2</v>
      </c>
      <c r="P420" s="365">
        <f t="shared" si="87"/>
        <v>0</v>
      </c>
      <c r="Q420" s="366">
        <f t="shared" si="87"/>
        <v>0</v>
      </c>
      <c r="R420" s="361"/>
      <c r="S420" s="362"/>
    </row>
    <row r="421" spans="1:19" s="1085" customFormat="1" ht="63.75">
      <c r="A421" s="1314" t="s">
        <v>9</v>
      </c>
      <c r="B421" s="1315" t="s">
        <v>10</v>
      </c>
      <c r="C421" s="1315" t="s">
        <v>10</v>
      </c>
      <c r="D421" s="1316"/>
      <c r="E421" s="1304" t="s">
        <v>471</v>
      </c>
      <c r="F421" s="380" t="s">
        <v>472</v>
      </c>
      <c r="G421" s="1000"/>
      <c r="H421" s="1000" t="s">
        <v>15</v>
      </c>
      <c r="I421" s="1000" t="s">
        <v>15</v>
      </c>
      <c r="J421" s="1000"/>
      <c r="K421" s="980" t="s">
        <v>461</v>
      </c>
      <c r="L421" s="346" t="s">
        <v>32</v>
      </c>
      <c r="M421" s="356" t="s">
        <v>462</v>
      </c>
      <c r="N421" s="373">
        <v>5</v>
      </c>
      <c r="O421" s="381">
        <f>SUM(N421-Q421)</f>
        <v>5</v>
      </c>
      <c r="P421" s="359"/>
      <c r="Q421" s="360"/>
      <c r="R421" s="352" t="s">
        <v>473</v>
      </c>
      <c r="S421" s="353">
        <v>2</v>
      </c>
    </row>
    <row r="422" spans="1:19" s="1043" customFormat="1" ht="13.5" thickBot="1">
      <c r="A422" s="1314"/>
      <c r="B422" s="1315"/>
      <c r="C422" s="1315"/>
      <c r="D422" s="1316"/>
      <c r="E422" s="1305"/>
      <c r="F422" s="1002"/>
      <c r="G422" s="1002"/>
      <c r="H422" s="1002"/>
      <c r="I422" s="1002"/>
      <c r="J422" s="1002"/>
      <c r="K422" s="1008"/>
      <c r="L422" s="382"/>
      <c r="M422" s="383"/>
      <c r="N422" s="384"/>
      <c r="O422" s="385"/>
      <c r="P422" s="385"/>
      <c r="Q422" s="386"/>
      <c r="R422" s="387"/>
      <c r="S422" s="388"/>
    </row>
    <row r="423" spans="1:19" s="1043" customFormat="1" ht="13.5" customHeight="1" thickBot="1">
      <c r="A423" s="1314"/>
      <c r="B423" s="1315"/>
      <c r="C423" s="1315"/>
      <c r="D423" s="1316"/>
      <c r="E423" s="1306"/>
      <c r="F423" s="967" t="s">
        <v>174</v>
      </c>
      <c r="G423" s="983" t="s">
        <v>133</v>
      </c>
      <c r="H423" s="983" t="s">
        <v>133</v>
      </c>
      <c r="I423" s="983" t="s">
        <v>133</v>
      </c>
      <c r="J423" s="983" t="s">
        <v>133</v>
      </c>
      <c r="K423" s="977" t="s">
        <v>175</v>
      </c>
      <c r="L423" s="1309" t="s">
        <v>24</v>
      </c>
      <c r="M423" s="1308"/>
      <c r="N423" s="389">
        <f>SUM(N421:N422)</f>
        <v>5</v>
      </c>
      <c r="O423" s="389">
        <f t="shared" ref="O423:Q423" si="88">SUM(O421:O422)</f>
        <v>5</v>
      </c>
      <c r="P423" s="389">
        <f t="shared" si="88"/>
        <v>0</v>
      </c>
      <c r="Q423" s="390">
        <f t="shared" si="88"/>
        <v>0</v>
      </c>
      <c r="R423" s="391"/>
      <c r="S423" s="392"/>
    </row>
    <row r="424" spans="1:19" s="1085" customFormat="1" ht="84" customHeight="1">
      <c r="A424" s="1314" t="s">
        <v>9</v>
      </c>
      <c r="B424" s="1315" t="s">
        <v>10</v>
      </c>
      <c r="C424" s="1315" t="s">
        <v>11</v>
      </c>
      <c r="D424" s="1316"/>
      <c r="E424" s="1304" t="s">
        <v>1087</v>
      </c>
      <c r="F424" s="223" t="s">
        <v>474</v>
      </c>
      <c r="G424" s="1000" t="s">
        <v>475</v>
      </c>
      <c r="H424" s="1000" t="s">
        <v>475</v>
      </c>
      <c r="I424" s="1000" t="s">
        <v>476</v>
      </c>
      <c r="J424" s="1000" t="s">
        <v>476</v>
      </c>
      <c r="K424" s="980" t="s">
        <v>461</v>
      </c>
      <c r="L424" s="393" t="s">
        <v>32</v>
      </c>
      <c r="M424" s="394" t="s">
        <v>462</v>
      </c>
      <c r="N424" s="395">
        <v>2.2999999999999998</v>
      </c>
      <c r="O424" s="396">
        <f>SUM(N424-Q424)</f>
        <v>2.2999999999999998</v>
      </c>
      <c r="P424" s="397"/>
      <c r="Q424" s="398"/>
      <c r="R424" s="387" t="s">
        <v>477</v>
      </c>
      <c r="S424" s="399">
        <v>250</v>
      </c>
    </row>
    <row r="425" spans="1:19" s="1043" customFormat="1" ht="13.5" thickBot="1">
      <c r="A425" s="1314"/>
      <c r="B425" s="1315"/>
      <c r="C425" s="1315"/>
      <c r="D425" s="1316"/>
      <c r="E425" s="1317"/>
      <c r="F425" s="1000"/>
      <c r="G425" s="1000"/>
      <c r="H425" s="1000"/>
      <c r="I425" s="1000"/>
      <c r="J425" s="1000"/>
      <c r="K425" s="380"/>
      <c r="L425" s="400" t="s">
        <v>231</v>
      </c>
      <c r="M425" s="401"/>
      <c r="N425" s="395">
        <v>13</v>
      </c>
      <c r="O425" s="402">
        <f t="shared" ref="O425" si="89">SUM(N425-Q425)</f>
        <v>13</v>
      </c>
      <c r="P425" s="403"/>
      <c r="Q425" s="404"/>
      <c r="R425" s="387"/>
      <c r="S425" s="405"/>
    </row>
    <row r="426" spans="1:19" s="1043" customFormat="1" ht="39" thickBot="1">
      <c r="A426" s="1314"/>
      <c r="B426" s="1315"/>
      <c r="C426" s="1315"/>
      <c r="D426" s="1316"/>
      <c r="E426" s="1317"/>
      <c r="F426" s="967" t="s">
        <v>174</v>
      </c>
      <c r="G426" s="983" t="s">
        <v>133</v>
      </c>
      <c r="H426" s="983" t="s">
        <v>133</v>
      </c>
      <c r="I426" s="983" t="s">
        <v>133</v>
      </c>
      <c r="J426" s="983" t="s">
        <v>133</v>
      </c>
      <c r="K426" s="977" t="s">
        <v>175</v>
      </c>
      <c r="L426" s="1321" t="s">
        <v>24</v>
      </c>
      <c r="M426" s="1322"/>
      <c r="N426" s="406">
        <f t="shared" ref="N426:Q426" si="90">SUM(N424:N425)</f>
        <v>15.3</v>
      </c>
      <c r="O426" s="407">
        <f t="shared" si="90"/>
        <v>15.3</v>
      </c>
      <c r="P426" s="390">
        <f t="shared" si="90"/>
        <v>0</v>
      </c>
      <c r="Q426" s="390">
        <f t="shared" si="90"/>
        <v>0</v>
      </c>
      <c r="R426" s="361"/>
      <c r="S426" s="362"/>
    </row>
    <row r="427" spans="1:19" s="1085" customFormat="1" ht="38.25">
      <c r="A427" s="1314" t="s">
        <v>9</v>
      </c>
      <c r="B427" s="1315" t="s">
        <v>10</v>
      </c>
      <c r="C427" s="1315" t="s">
        <v>33</v>
      </c>
      <c r="D427" s="1316"/>
      <c r="E427" s="1320" t="s">
        <v>478</v>
      </c>
      <c r="F427" s="380" t="s">
        <v>479</v>
      </c>
      <c r="G427" s="1000"/>
      <c r="H427" s="1000" t="s">
        <v>480</v>
      </c>
      <c r="I427" s="1000"/>
      <c r="J427" s="1000"/>
      <c r="K427" s="980" t="s">
        <v>461</v>
      </c>
      <c r="L427" s="393" t="s">
        <v>32</v>
      </c>
      <c r="M427" s="394" t="s">
        <v>462</v>
      </c>
      <c r="N427" s="395">
        <v>0.3</v>
      </c>
      <c r="O427" s="396">
        <f>SUM(N427-Q427)</f>
        <v>0.3</v>
      </c>
      <c r="P427" s="397"/>
      <c r="Q427" s="398"/>
      <c r="R427" s="387" t="s">
        <v>481</v>
      </c>
      <c r="S427" s="399">
        <v>0</v>
      </c>
    </row>
    <row r="428" spans="1:19" s="1043" customFormat="1" ht="13.5" thickBot="1">
      <c r="A428" s="1314"/>
      <c r="B428" s="1315"/>
      <c r="C428" s="1315"/>
      <c r="D428" s="1316"/>
      <c r="E428" s="1320"/>
      <c r="F428" s="1000"/>
      <c r="G428" s="1000"/>
      <c r="H428" s="1000"/>
      <c r="I428" s="1000"/>
      <c r="J428" s="1000"/>
      <c r="K428" s="380"/>
      <c r="L428" s="408"/>
      <c r="M428" s="409"/>
      <c r="N428" s="410"/>
      <c r="O428" s="411">
        <f t="shared" ref="O428" si="91">SUM(N428-Q428)</f>
        <v>0</v>
      </c>
      <c r="P428" s="412"/>
      <c r="Q428" s="413"/>
      <c r="R428" s="387"/>
      <c r="S428" s="414"/>
    </row>
    <row r="429" spans="1:19" s="1043" customFormat="1" ht="39" thickBot="1">
      <c r="A429" s="1314"/>
      <c r="B429" s="1315"/>
      <c r="C429" s="1315"/>
      <c r="D429" s="1316"/>
      <c r="E429" s="1320"/>
      <c r="F429" s="967" t="s">
        <v>174</v>
      </c>
      <c r="G429" s="983" t="s">
        <v>133</v>
      </c>
      <c r="H429" s="983" t="s">
        <v>133</v>
      </c>
      <c r="I429" s="983" t="s">
        <v>133</v>
      </c>
      <c r="J429" s="983" t="s">
        <v>133</v>
      </c>
      <c r="K429" s="977" t="s">
        <v>175</v>
      </c>
      <c r="L429" s="1321" t="s">
        <v>24</v>
      </c>
      <c r="M429" s="1322"/>
      <c r="N429" s="406">
        <f t="shared" ref="N429:Q429" si="92">SUM(N427+N428)</f>
        <v>0.3</v>
      </c>
      <c r="O429" s="390">
        <f t="shared" si="92"/>
        <v>0.3</v>
      </c>
      <c r="P429" s="390">
        <f t="shared" si="92"/>
        <v>0</v>
      </c>
      <c r="Q429" s="390">
        <f t="shared" si="92"/>
        <v>0</v>
      </c>
      <c r="R429" s="387"/>
      <c r="S429" s="362"/>
    </row>
    <row r="430" spans="1:19" s="1085" customFormat="1" ht="100.5" customHeight="1">
      <c r="A430" s="1314" t="s">
        <v>9</v>
      </c>
      <c r="B430" s="1315" t="s">
        <v>10</v>
      </c>
      <c r="C430" s="1315" t="s">
        <v>12</v>
      </c>
      <c r="D430" s="1316"/>
      <c r="E430" s="1320" t="s">
        <v>1086</v>
      </c>
      <c r="F430" s="975" t="s">
        <v>482</v>
      </c>
      <c r="G430" s="1000"/>
      <c r="H430" s="1000"/>
      <c r="I430" s="1000" t="s">
        <v>18</v>
      </c>
      <c r="J430" s="1000"/>
      <c r="K430" s="980" t="s">
        <v>461</v>
      </c>
      <c r="L430" s="393" t="s">
        <v>231</v>
      </c>
      <c r="M430" s="415" t="s">
        <v>483</v>
      </c>
      <c r="N430" s="416">
        <v>0.3</v>
      </c>
      <c r="O430" s="396">
        <f>SUM(N430-Q430)</f>
        <v>0.3</v>
      </c>
      <c r="P430" s="397"/>
      <c r="Q430" s="398"/>
      <c r="R430" s="387" t="s">
        <v>484</v>
      </c>
      <c r="S430" s="399">
        <v>4</v>
      </c>
    </row>
    <row r="431" spans="1:19" s="1043" customFormat="1" ht="13.5" thickBot="1">
      <c r="A431" s="1314"/>
      <c r="B431" s="1315"/>
      <c r="C431" s="1315"/>
      <c r="D431" s="1316"/>
      <c r="E431" s="1320"/>
      <c r="F431" s="1000"/>
      <c r="G431" s="1000"/>
      <c r="H431" s="1000"/>
      <c r="I431" s="1000"/>
      <c r="J431" s="1000"/>
      <c r="K431" s="380"/>
      <c r="L431" s="400"/>
      <c r="M431" s="401"/>
      <c r="N431" s="416"/>
      <c r="O431" s="402">
        <f>SUM(N431-Q431)</f>
        <v>0</v>
      </c>
      <c r="P431" s="403"/>
      <c r="Q431" s="404"/>
      <c r="R431" s="387"/>
      <c r="S431" s="405"/>
    </row>
    <row r="432" spans="1:19" s="1043" customFormat="1" ht="39" thickBot="1">
      <c r="A432" s="1314"/>
      <c r="B432" s="1315"/>
      <c r="C432" s="1315"/>
      <c r="D432" s="1316"/>
      <c r="E432" s="1320"/>
      <c r="F432" s="967" t="s">
        <v>174</v>
      </c>
      <c r="G432" s="983" t="s">
        <v>133</v>
      </c>
      <c r="H432" s="983" t="s">
        <v>133</v>
      </c>
      <c r="I432" s="983" t="s">
        <v>133</v>
      </c>
      <c r="J432" s="983" t="s">
        <v>133</v>
      </c>
      <c r="K432" s="977" t="s">
        <v>175</v>
      </c>
      <c r="L432" s="1321" t="s">
        <v>24</v>
      </c>
      <c r="M432" s="1322"/>
      <c r="N432" s="406">
        <f t="shared" ref="N432:Q432" si="93">SUM(N430+N431)</f>
        <v>0.3</v>
      </c>
      <c r="O432" s="390">
        <f t="shared" si="93"/>
        <v>0.3</v>
      </c>
      <c r="P432" s="390">
        <f t="shared" si="93"/>
        <v>0</v>
      </c>
      <c r="Q432" s="390">
        <f t="shared" si="93"/>
        <v>0</v>
      </c>
      <c r="R432" s="387"/>
      <c r="S432" s="362"/>
    </row>
    <row r="433" spans="1:19" s="1085" customFormat="1" ht="76.5">
      <c r="A433" s="1301" t="s">
        <v>9</v>
      </c>
      <c r="B433" s="1303" t="s">
        <v>10</v>
      </c>
      <c r="C433" s="1303" t="s">
        <v>34</v>
      </c>
      <c r="D433" s="1294"/>
      <c r="E433" s="1304" t="s">
        <v>485</v>
      </c>
      <c r="F433" s="975" t="s">
        <v>486</v>
      </c>
      <c r="G433" s="1002"/>
      <c r="H433" s="1002" t="s">
        <v>15</v>
      </c>
      <c r="I433" s="1002" t="s">
        <v>15</v>
      </c>
      <c r="J433" s="1002"/>
      <c r="K433" s="980" t="s">
        <v>461</v>
      </c>
      <c r="L433" s="417" t="s">
        <v>32</v>
      </c>
      <c r="M433" s="418" t="s">
        <v>462</v>
      </c>
      <c r="N433" s="419">
        <v>12</v>
      </c>
      <c r="O433" s="420">
        <f>SUM(N433-Q433)</f>
        <v>12</v>
      </c>
      <c r="P433" s="420"/>
      <c r="Q433" s="421"/>
      <c r="R433" s="387" t="s">
        <v>487</v>
      </c>
      <c r="S433" s="388" t="s">
        <v>16</v>
      </c>
    </row>
    <row r="434" spans="1:19" s="1085" customFormat="1" ht="13.5" thickBot="1">
      <c r="A434" s="1302"/>
      <c r="B434" s="1291"/>
      <c r="C434" s="1291"/>
      <c r="D434" s="1295"/>
      <c r="E434" s="1305"/>
      <c r="F434" s="1002"/>
      <c r="G434" s="1002"/>
      <c r="H434" s="1002"/>
      <c r="I434" s="1002"/>
      <c r="J434" s="1002"/>
      <c r="K434" s="1008"/>
      <c r="L434" s="382"/>
      <c r="M434" s="383"/>
      <c r="N434" s="419"/>
      <c r="O434" s="420">
        <f>SUM(N434-Q434)</f>
        <v>0</v>
      </c>
      <c r="P434" s="420"/>
      <c r="Q434" s="360"/>
      <c r="R434" s="387"/>
      <c r="S434" s="388"/>
    </row>
    <row r="435" spans="1:19" s="1085" customFormat="1" ht="39" thickBot="1">
      <c r="A435" s="1289"/>
      <c r="B435" s="1292"/>
      <c r="C435" s="1292"/>
      <c r="D435" s="1296"/>
      <c r="E435" s="1306"/>
      <c r="F435" s="967" t="s">
        <v>174</v>
      </c>
      <c r="G435" s="983" t="s">
        <v>133</v>
      </c>
      <c r="H435" s="983" t="s">
        <v>133</v>
      </c>
      <c r="I435" s="983" t="s">
        <v>133</v>
      </c>
      <c r="J435" s="983" t="s">
        <v>133</v>
      </c>
      <c r="K435" s="977" t="s">
        <v>175</v>
      </c>
      <c r="L435" s="1309" t="s">
        <v>24</v>
      </c>
      <c r="M435" s="1308"/>
      <c r="N435" s="389">
        <f t="shared" ref="N435:Q435" si="94">SUM(N433:N434)</f>
        <v>12</v>
      </c>
      <c r="O435" s="389">
        <f t="shared" si="94"/>
        <v>12</v>
      </c>
      <c r="P435" s="389">
        <f t="shared" si="94"/>
        <v>0</v>
      </c>
      <c r="Q435" s="390">
        <f t="shared" si="94"/>
        <v>0</v>
      </c>
      <c r="R435" s="391"/>
      <c r="S435" s="392"/>
    </row>
    <row r="436" spans="1:19" s="1085" customFormat="1" ht="54.75" customHeight="1">
      <c r="A436" s="1301" t="s">
        <v>9</v>
      </c>
      <c r="B436" s="1303" t="s">
        <v>10</v>
      </c>
      <c r="C436" s="1303" t="s">
        <v>38</v>
      </c>
      <c r="D436" s="1294"/>
      <c r="E436" s="1304" t="s">
        <v>488</v>
      </c>
      <c r="F436" s="1008" t="s">
        <v>489</v>
      </c>
      <c r="G436" s="1002"/>
      <c r="H436" s="1002" t="s">
        <v>15</v>
      </c>
      <c r="I436" s="1002" t="s">
        <v>15</v>
      </c>
      <c r="J436" s="1002"/>
      <c r="K436" s="980" t="s">
        <v>461</v>
      </c>
      <c r="L436" s="422" t="s">
        <v>32</v>
      </c>
      <c r="M436" s="423" t="s">
        <v>490</v>
      </c>
      <c r="N436" s="419">
        <v>1</v>
      </c>
      <c r="O436" s="420">
        <f>SUM(N436-Q436)</f>
        <v>1</v>
      </c>
      <c r="P436" s="424"/>
      <c r="Q436" s="360"/>
      <c r="R436" s="387" t="s">
        <v>491</v>
      </c>
      <c r="S436" s="1000" t="s">
        <v>16</v>
      </c>
    </row>
    <row r="437" spans="1:19" s="1085" customFormat="1" ht="26.25" customHeight="1" thickBot="1">
      <c r="A437" s="1302"/>
      <c r="B437" s="1291"/>
      <c r="C437" s="1291"/>
      <c r="D437" s="1295"/>
      <c r="E437" s="1305"/>
      <c r="F437" s="1002"/>
      <c r="G437" s="1002"/>
      <c r="H437" s="1002"/>
      <c r="I437" s="1002"/>
      <c r="J437" s="1002"/>
      <c r="K437" s="1008"/>
      <c r="L437" s="382"/>
      <c r="M437" s="383"/>
      <c r="N437" s="419"/>
      <c r="O437" s="420">
        <f>SUM(N437-Q437)</f>
        <v>0</v>
      </c>
      <c r="P437" s="420"/>
      <c r="Q437" s="360"/>
      <c r="R437" s="387"/>
      <c r="S437" s="388"/>
    </row>
    <row r="438" spans="1:19" s="1085" customFormat="1" ht="39" thickBot="1">
      <c r="A438" s="1289"/>
      <c r="B438" s="1292"/>
      <c r="C438" s="1292"/>
      <c r="D438" s="1296"/>
      <c r="E438" s="1306"/>
      <c r="F438" s="967" t="s">
        <v>174</v>
      </c>
      <c r="G438" s="983" t="s">
        <v>133</v>
      </c>
      <c r="H438" s="983" t="s">
        <v>133</v>
      </c>
      <c r="I438" s="983" t="s">
        <v>133</v>
      </c>
      <c r="J438" s="983" t="s">
        <v>133</v>
      </c>
      <c r="K438" s="977" t="s">
        <v>175</v>
      </c>
      <c r="L438" s="1307" t="s">
        <v>24</v>
      </c>
      <c r="M438" s="1308"/>
      <c r="N438" s="389">
        <f t="shared" ref="N438:Q438" si="95">SUM(N436:N437)</f>
        <v>1</v>
      </c>
      <c r="O438" s="389">
        <f t="shared" si="95"/>
        <v>1</v>
      </c>
      <c r="P438" s="389">
        <f t="shared" si="95"/>
        <v>0</v>
      </c>
      <c r="Q438" s="390">
        <f t="shared" si="95"/>
        <v>0</v>
      </c>
      <c r="R438" s="391"/>
      <c r="S438" s="392"/>
    </row>
    <row r="439" spans="1:19" s="1085" customFormat="1" ht="54.75" customHeight="1">
      <c r="A439" s="1301" t="s">
        <v>9</v>
      </c>
      <c r="B439" s="1303" t="s">
        <v>10</v>
      </c>
      <c r="C439" s="1303" t="s">
        <v>111</v>
      </c>
      <c r="D439" s="1294"/>
      <c r="E439" s="1304" t="s">
        <v>1082</v>
      </c>
      <c r="F439" s="1008" t="s">
        <v>489</v>
      </c>
      <c r="G439" s="1002"/>
      <c r="H439" s="1002" t="s">
        <v>15</v>
      </c>
      <c r="I439" s="1002" t="s">
        <v>15</v>
      </c>
      <c r="J439" s="1002"/>
      <c r="K439" s="980" t="s">
        <v>461</v>
      </c>
      <c r="L439" s="422" t="s">
        <v>32</v>
      </c>
      <c r="M439" s="423" t="s">
        <v>462</v>
      </c>
      <c r="N439" s="419">
        <v>40</v>
      </c>
      <c r="O439" s="420">
        <f>SUM(N439-Q439)</f>
        <v>0</v>
      </c>
      <c r="P439" s="424"/>
      <c r="Q439" s="360">
        <v>40</v>
      </c>
      <c r="R439" s="414" t="s">
        <v>1032</v>
      </c>
      <c r="S439" s="1000" t="s">
        <v>15</v>
      </c>
    </row>
    <row r="440" spans="1:19" s="1085" customFormat="1" ht="26.25" customHeight="1" thickBot="1">
      <c r="A440" s="1302"/>
      <c r="B440" s="1291"/>
      <c r="C440" s="1291"/>
      <c r="D440" s="1295"/>
      <c r="E440" s="1305"/>
      <c r="F440" s="1002"/>
      <c r="G440" s="1002"/>
      <c r="H440" s="1002"/>
      <c r="I440" s="1002"/>
      <c r="J440" s="1002"/>
      <c r="K440" s="1008"/>
      <c r="L440" s="382"/>
      <c r="M440" s="383"/>
      <c r="N440" s="419"/>
      <c r="O440" s="420">
        <f>SUM(N440-Q440)</f>
        <v>0</v>
      </c>
      <c r="P440" s="420"/>
      <c r="Q440" s="360"/>
      <c r="R440" s="387"/>
      <c r="S440" s="388"/>
    </row>
    <row r="441" spans="1:19" s="1085" customFormat="1" ht="39" thickBot="1">
      <c r="A441" s="1289"/>
      <c r="B441" s="1292"/>
      <c r="C441" s="1292"/>
      <c r="D441" s="1296"/>
      <c r="E441" s="1306"/>
      <c r="F441" s="967" t="s">
        <v>174</v>
      </c>
      <c r="G441" s="983" t="s">
        <v>133</v>
      </c>
      <c r="H441" s="983" t="s">
        <v>133</v>
      </c>
      <c r="I441" s="983" t="s">
        <v>133</v>
      </c>
      <c r="J441" s="983" t="s">
        <v>133</v>
      </c>
      <c r="K441" s="977" t="s">
        <v>175</v>
      </c>
      <c r="L441" s="1307" t="s">
        <v>24</v>
      </c>
      <c r="M441" s="1308"/>
      <c r="N441" s="389">
        <f t="shared" ref="N441:Q441" si="96">SUM(N439:N440)</f>
        <v>40</v>
      </c>
      <c r="O441" s="389">
        <f t="shared" si="96"/>
        <v>0</v>
      </c>
      <c r="P441" s="389">
        <f t="shared" si="96"/>
        <v>0</v>
      </c>
      <c r="Q441" s="390">
        <f t="shared" si="96"/>
        <v>40</v>
      </c>
      <c r="R441" s="391"/>
      <c r="S441" s="392"/>
    </row>
    <row r="442" spans="1:19" s="1085" customFormat="1" ht="13.5" thickBot="1">
      <c r="A442" s="339" t="s">
        <v>9</v>
      </c>
      <c r="B442" s="367" t="s">
        <v>10</v>
      </c>
      <c r="C442" s="1097"/>
      <c r="D442" s="1098"/>
      <c r="E442" s="1307" t="s">
        <v>23</v>
      </c>
      <c r="F442" s="1309"/>
      <c r="G442" s="1309"/>
      <c r="H442" s="1309"/>
      <c r="I442" s="1309"/>
      <c r="J442" s="1309"/>
      <c r="K442" s="1309"/>
      <c r="L442" s="1309"/>
      <c r="M442" s="1308"/>
      <c r="N442" s="425">
        <f>N420+N423+N426+N429+N432+N435+N438+N441</f>
        <v>93.1</v>
      </c>
      <c r="O442" s="425">
        <f t="shared" ref="O442:Q442" si="97">O420+O423+O426+O429+O432+O435+O438+O441</f>
        <v>53.099999999999994</v>
      </c>
      <c r="P442" s="425">
        <f t="shared" si="97"/>
        <v>0</v>
      </c>
      <c r="Q442" s="425">
        <f t="shared" si="97"/>
        <v>40</v>
      </c>
      <c r="R442" s="370"/>
      <c r="S442" s="343"/>
    </row>
    <row r="443" spans="1:19" s="1043" customFormat="1" ht="13.5" thickBot="1">
      <c r="A443" s="339" t="s">
        <v>9</v>
      </c>
      <c r="B443" s="367"/>
      <c r="C443" s="1097"/>
      <c r="D443" s="1098"/>
      <c r="E443" s="1307" t="s">
        <v>25</v>
      </c>
      <c r="F443" s="1309"/>
      <c r="G443" s="1309"/>
      <c r="H443" s="1309"/>
      <c r="I443" s="1309"/>
      <c r="J443" s="1309"/>
      <c r="K443" s="1309"/>
      <c r="L443" s="1309"/>
      <c r="M443" s="1308"/>
      <c r="N443" s="425">
        <f t="shared" ref="N443:Q443" si="98">N416+N442</f>
        <v>107.69999999999999</v>
      </c>
      <c r="O443" s="425">
        <f t="shared" si="98"/>
        <v>67.699999999999989</v>
      </c>
      <c r="P443" s="425">
        <f t="shared" si="98"/>
        <v>0</v>
      </c>
      <c r="Q443" s="426">
        <f t="shared" si="98"/>
        <v>40</v>
      </c>
      <c r="R443" s="370"/>
      <c r="S443" s="343"/>
    </row>
    <row r="444" spans="1:19" s="1085" customFormat="1" ht="33.75" customHeight="1" thickBot="1">
      <c r="A444" s="339" t="s">
        <v>10</v>
      </c>
      <c r="B444" s="1100"/>
      <c r="C444" s="1095"/>
      <c r="D444" s="1096"/>
      <c r="E444" s="1310" t="s">
        <v>492</v>
      </c>
      <c r="F444" s="1311"/>
      <c r="G444" s="1311"/>
      <c r="H444" s="1311"/>
      <c r="I444" s="1311"/>
      <c r="J444" s="1311"/>
      <c r="K444" s="1311"/>
      <c r="L444" s="1311"/>
      <c r="M444" s="1311"/>
      <c r="N444" s="427"/>
      <c r="O444" s="427"/>
      <c r="P444" s="427"/>
      <c r="Q444" s="427"/>
      <c r="R444" s="428"/>
      <c r="S444" s="343"/>
    </row>
    <row r="445" spans="1:19" s="1085" customFormat="1" ht="47.25" customHeight="1" thickBot="1">
      <c r="A445" s="339" t="s">
        <v>10</v>
      </c>
      <c r="B445" s="340" t="s">
        <v>9</v>
      </c>
      <c r="C445" s="1095"/>
      <c r="D445" s="1101"/>
      <c r="E445" s="1312" t="s">
        <v>493</v>
      </c>
      <c r="F445" s="1313"/>
      <c r="G445" s="1313"/>
      <c r="H445" s="1313"/>
      <c r="I445" s="1313"/>
      <c r="J445" s="1313"/>
      <c r="K445" s="1313"/>
      <c r="L445" s="1313"/>
      <c r="M445" s="1313"/>
      <c r="N445" s="341"/>
      <c r="O445" s="341"/>
      <c r="P445" s="341"/>
      <c r="Q445" s="341"/>
      <c r="R445" s="428"/>
      <c r="S445" s="343"/>
    </row>
    <row r="446" spans="1:19" s="1085" customFormat="1" ht="102">
      <c r="A446" s="1290" t="s">
        <v>10</v>
      </c>
      <c r="B446" s="1293" t="s">
        <v>9</v>
      </c>
      <c r="C446" s="1323" t="s">
        <v>9</v>
      </c>
      <c r="D446" s="1324"/>
      <c r="E446" s="1325" t="s">
        <v>494</v>
      </c>
      <c r="F446" s="429" t="s">
        <v>495</v>
      </c>
      <c r="G446" s="918">
        <v>40</v>
      </c>
      <c r="H446" s="918">
        <v>80</v>
      </c>
      <c r="I446" s="918">
        <v>20</v>
      </c>
      <c r="J446" s="918">
        <v>20</v>
      </c>
      <c r="K446" s="430" t="s">
        <v>496</v>
      </c>
      <c r="L446" s="374" t="s">
        <v>32</v>
      </c>
      <c r="M446" s="431" t="s">
        <v>267</v>
      </c>
      <c r="N446" s="432">
        <v>39</v>
      </c>
      <c r="O446" s="381">
        <f>SUM(N446-Q446)</f>
        <v>39</v>
      </c>
      <c r="P446" s="381"/>
      <c r="Q446" s="351"/>
      <c r="R446" s="433" t="s">
        <v>497</v>
      </c>
      <c r="S446" s="434">
        <v>160</v>
      </c>
    </row>
    <row r="447" spans="1:19" s="1085" customFormat="1" ht="13.5" thickBot="1">
      <c r="A447" s="1290"/>
      <c r="B447" s="1293"/>
      <c r="C447" s="1323"/>
      <c r="D447" s="1324"/>
      <c r="E447" s="1297"/>
      <c r="F447" s="435"/>
      <c r="G447" s="435"/>
      <c r="H447" s="435"/>
      <c r="I447" s="435"/>
      <c r="J447" s="435"/>
      <c r="K447" s="1001"/>
      <c r="L447" s="436"/>
      <c r="M447" s="437"/>
      <c r="N447" s="438"/>
      <c r="O447" s="358">
        <f>SUM(N447-Q447)</f>
        <v>0</v>
      </c>
      <c r="P447" s="358"/>
      <c r="Q447" s="439"/>
      <c r="R447" s="440"/>
      <c r="S447" s="435"/>
    </row>
    <row r="448" spans="1:19" s="1085" customFormat="1" ht="39" thickBot="1">
      <c r="A448" s="1290"/>
      <c r="B448" s="1293"/>
      <c r="C448" s="1323"/>
      <c r="D448" s="1324"/>
      <c r="E448" s="1298"/>
      <c r="F448" s="967" t="s">
        <v>174</v>
      </c>
      <c r="G448" s="983" t="s">
        <v>133</v>
      </c>
      <c r="H448" s="983" t="s">
        <v>133</v>
      </c>
      <c r="I448" s="983" t="s">
        <v>133</v>
      </c>
      <c r="J448" s="983" t="s">
        <v>133</v>
      </c>
      <c r="K448" s="975" t="s">
        <v>498</v>
      </c>
      <c r="L448" s="1326" t="s">
        <v>24</v>
      </c>
      <c r="M448" s="1327"/>
      <c r="N448" s="390">
        <f>SUM(N446:N447)</f>
        <v>39</v>
      </c>
      <c r="O448" s="390">
        <f>SUM(O446:O447)</f>
        <v>39</v>
      </c>
      <c r="P448" s="390">
        <f>SUM(P446:P447)</f>
        <v>0</v>
      </c>
      <c r="Q448" s="390">
        <f>SUM(Q446:Q447)</f>
        <v>0</v>
      </c>
      <c r="R448" s="440"/>
      <c r="S448" s="435"/>
    </row>
    <row r="449" spans="1:19" s="1085" customFormat="1" ht="89.25">
      <c r="A449" s="1301" t="s">
        <v>10</v>
      </c>
      <c r="B449" s="1303" t="s">
        <v>9</v>
      </c>
      <c r="C449" s="1303" t="s">
        <v>10</v>
      </c>
      <c r="D449" s="1294"/>
      <c r="E449" s="1328" t="s">
        <v>499</v>
      </c>
      <c r="F449" s="994" t="s">
        <v>500</v>
      </c>
      <c r="G449" s="966" t="s">
        <v>501</v>
      </c>
      <c r="H449" s="966" t="s">
        <v>379</v>
      </c>
      <c r="I449" s="966" t="s">
        <v>379</v>
      </c>
      <c r="J449" s="966" t="s">
        <v>379</v>
      </c>
      <c r="K449" s="441" t="s">
        <v>502</v>
      </c>
      <c r="L449" s="436" t="s">
        <v>32</v>
      </c>
      <c r="M449" s="442" t="s">
        <v>267</v>
      </c>
      <c r="N449" s="438">
        <v>6</v>
      </c>
      <c r="O449" s="358">
        <f>SUM(N449-Q449)</f>
        <v>6</v>
      </c>
      <c r="P449" s="358"/>
      <c r="Q449" s="439"/>
      <c r="R449" s="440" t="s">
        <v>503</v>
      </c>
      <c r="S449" s="435">
        <v>60</v>
      </c>
    </row>
    <row r="450" spans="1:19" s="1085" customFormat="1" ht="13.5" thickBot="1">
      <c r="A450" s="1302"/>
      <c r="B450" s="1291"/>
      <c r="C450" s="1291"/>
      <c r="D450" s="1295"/>
      <c r="E450" s="1329"/>
      <c r="F450" s="1002"/>
      <c r="G450" s="1002"/>
      <c r="H450" s="1002"/>
      <c r="I450" s="1002"/>
      <c r="J450" s="1002"/>
      <c r="K450" s="1008"/>
      <c r="L450" s="436"/>
      <c r="M450" s="442"/>
      <c r="N450" s="438"/>
      <c r="O450" s="358">
        <f>SUM(N450-Q450)</f>
        <v>0</v>
      </c>
      <c r="P450" s="358"/>
      <c r="Q450" s="439"/>
      <c r="R450" s="440"/>
      <c r="S450" s="435"/>
    </row>
    <row r="451" spans="1:19" s="1085" customFormat="1" ht="39" thickBot="1">
      <c r="A451" s="1289"/>
      <c r="B451" s="1292"/>
      <c r="C451" s="1292"/>
      <c r="D451" s="1296"/>
      <c r="E451" s="1330"/>
      <c r="F451" s="967" t="s">
        <v>174</v>
      </c>
      <c r="G451" s="983" t="s">
        <v>133</v>
      </c>
      <c r="H451" s="983" t="s">
        <v>133</v>
      </c>
      <c r="I451" s="983" t="s">
        <v>133</v>
      </c>
      <c r="J451" s="983" t="s">
        <v>133</v>
      </c>
      <c r="K451" s="975" t="s">
        <v>498</v>
      </c>
      <c r="L451" s="1299" t="s">
        <v>24</v>
      </c>
      <c r="M451" s="1300"/>
      <c r="N451" s="389">
        <f t="shared" ref="N451:Q451" si="99">SUM(N449+N450)</f>
        <v>6</v>
      </c>
      <c r="O451" s="443">
        <f t="shared" si="99"/>
        <v>6</v>
      </c>
      <c r="P451" s="443">
        <f t="shared" si="99"/>
        <v>0</v>
      </c>
      <c r="Q451" s="444">
        <f t="shared" si="99"/>
        <v>0</v>
      </c>
      <c r="R451" s="352"/>
      <c r="S451" s="435"/>
    </row>
    <row r="452" spans="1:19" s="1085" customFormat="1" ht="83.25" customHeight="1">
      <c r="A452" s="1301" t="s">
        <v>10</v>
      </c>
      <c r="B452" s="1303" t="s">
        <v>9</v>
      </c>
      <c r="C452" s="1303" t="s">
        <v>11</v>
      </c>
      <c r="D452" s="1294"/>
      <c r="E452" s="1328" t="s">
        <v>504</v>
      </c>
      <c r="F452" s="816" t="s">
        <v>1052</v>
      </c>
      <c r="G452" s="966" t="s">
        <v>505</v>
      </c>
      <c r="H452" s="966" t="s">
        <v>505</v>
      </c>
      <c r="I452" s="966" t="s">
        <v>505</v>
      </c>
      <c r="J452" s="966" t="s">
        <v>506</v>
      </c>
      <c r="K452" s="445" t="s">
        <v>507</v>
      </c>
      <c r="L452" s="436" t="s">
        <v>32</v>
      </c>
      <c r="M452" s="442" t="s">
        <v>462</v>
      </c>
      <c r="N452" s="438">
        <v>15</v>
      </c>
      <c r="O452" s="358">
        <f>SUM(N452-Q452)</f>
        <v>15</v>
      </c>
      <c r="P452" s="358"/>
      <c r="Q452" s="439"/>
      <c r="R452" s="440" t="s">
        <v>508</v>
      </c>
      <c r="S452" s="435">
        <v>2050</v>
      </c>
    </row>
    <row r="453" spans="1:19" s="1085" customFormat="1" ht="27" customHeight="1" thickBot="1">
      <c r="A453" s="1302"/>
      <c r="B453" s="1291"/>
      <c r="C453" s="1291"/>
      <c r="D453" s="1295"/>
      <c r="E453" s="1329"/>
      <c r="F453" s="977" t="s">
        <v>509</v>
      </c>
      <c r="G453" s="966" t="s">
        <v>15</v>
      </c>
      <c r="H453" s="966" t="s">
        <v>15</v>
      </c>
      <c r="I453" s="966" t="s">
        <v>15</v>
      </c>
      <c r="J453" s="966" t="s">
        <v>15</v>
      </c>
      <c r="K453" s="980" t="s">
        <v>461</v>
      </c>
      <c r="L453" s="436"/>
      <c r="M453" s="442"/>
      <c r="N453" s="438"/>
      <c r="O453" s="358">
        <f>SUM(N453-Q453)</f>
        <v>0</v>
      </c>
      <c r="P453" s="358"/>
      <c r="Q453" s="439"/>
      <c r="R453" s="440"/>
      <c r="S453" s="435"/>
    </row>
    <row r="454" spans="1:19" s="1085" customFormat="1" ht="39" thickBot="1">
      <c r="A454" s="1289"/>
      <c r="B454" s="1292"/>
      <c r="C454" s="1292"/>
      <c r="D454" s="1296"/>
      <c r="E454" s="1330"/>
      <c r="F454" s="967" t="s">
        <v>174</v>
      </c>
      <c r="G454" s="983" t="s">
        <v>133</v>
      </c>
      <c r="H454" s="983" t="s">
        <v>133</v>
      </c>
      <c r="I454" s="983" t="s">
        <v>133</v>
      </c>
      <c r="J454" s="983" t="s">
        <v>133</v>
      </c>
      <c r="K454" s="975" t="s">
        <v>498</v>
      </c>
      <c r="L454" s="1299" t="s">
        <v>24</v>
      </c>
      <c r="M454" s="1300"/>
      <c r="N454" s="389">
        <f t="shared" ref="N454:Q454" si="100">SUM(N452+N453)</f>
        <v>15</v>
      </c>
      <c r="O454" s="443">
        <f t="shared" si="100"/>
        <v>15</v>
      </c>
      <c r="P454" s="443">
        <f t="shared" si="100"/>
        <v>0</v>
      </c>
      <c r="Q454" s="444">
        <f t="shared" si="100"/>
        <v>0</v>
      </c>
      <c r="R454" s="352"/>
      <c r="S454" s="435"/>
    </row>
    <row r="455" spans="1:19" s="1085" customFormat="1" ht="38.25" customHeight="1">
      <c r="A455" s="1314" t="s">
        <v>10</v>
      </c>
      <c r="B455" s="1315" t="s">
        <v>9</v>
      </c>
      <c r="C455" s="1315" t="s">
        <v>33</v>
      </c>
      <c r="D455" s="1316"/>
      <c r="E455" s="1599" t="s">
        <v>510</v>
      </c>
      <c r="F455" s="1601" t="s">
        <v>511</v>
      </c>
      <c r="G455" s="996" t="s">
        <v>30</v>
      </c>
      <c r="H455" s="996" t="s">
        <v>113</v>
      </c>
      <c r="I455" s="996" t="s">
        <v>512</v>
      </c>
      <c r="J455" s="996" t="s">
        <v>513</v>
      </c>
      <c r="K455" s="1246" t="s">
        <v>514</v>
      </c>
      <c r="L455" s="446" t="s">
        <v>32</v>
      </c>
      <c r="M455" s="447" t="s">
        <v>515</v>
      </c>
      <c r="N455" s="432">
        <v>170</v>
      </c>
      <c r="O455" s="381">
        <f>SUM(N455-Q455)</f>
        <v>170</v>
      </c>
      <c r="P455" s="381"/>
      <c r="Q455" s="351"/>
      <c r="R455" s="440" t="s">
        <v>516</v>
      </c>
      <c r="S455" s="435">
        <v>17</v>
      </c>
    </row>
    <row r="456" spans="1:19" s="1085" customFormat="1" ht="26.25" thickBot="1">
      <c r="A456" s="1596"/>
      <c r="B456" s="1597"/>
      <c r="C456" s="1597"/>
      <c r="D456" s="1598"/>
      <c r="E456" s="1600"/>
      <c r="F456" s="1602"/>
      <c r="G456" s="983"/>
      <c r="H456" s="983"/>
      <c r="I456" s="983"/>
      <c r="J456" s="983"/>
      <c r="K456" s="1246"/>
      <c r="L456" s="346" t="s">
        <v>40</v>
      </c>
      <c r="M456" s="448" t="s">
        <v>517</v>
      </c>
      <c r="N456" s="449">
        <v>266.7</v>
      </c>
      <c r="O456" s="420">
        <f>SUM(N456-Q456)</f>
        <v>266.7</v>
      </c>
      <c r="P456" s="450">
        <v>7.8</v>
      </c>
      <c r="Q456" s="451"/>
      <c r="R456" s="361" t="s">
        <v>518</v>
      </c>
      <c r="S456" s="362">
        <v>55</v>
      </c>
    </row>
    <row r="457" spans="1:19" s="1085" customFormat="1" ht="39" thickBot="1">
      <c r="A457" s="1314"/>
      <c r="B457" s="1315"/>
      <c r="C457" s="1315"/>
      <c r="D457" s="1316"/>
      <c r="E457" s="1599"/>
      <c r="F457" s="967" t="s">
        <v>174</v>
      </c>
      <c r="G457" s="983" t="s">
        <v>133</v>
      </c>
      <c r="H457" s="983" t="s">
        <v>133</v>
      </c>
      <c r="I457" s="983" t="s">
        <v>133</v>
      </c>
      <c r="J457" s="983" t="s">
        <v>133</v>
      </c>
      <c r="K457" s="975" t="s">
        <v>498</v>
      </c>
      <c r="L457" s="1326" t="s">
        <v>24</v>
      </c>
      <c r="M457" s="1327"/>
      <c r="N457" s="390">
        <f t="shared" ref="N457:Q457" si="101">SUM(N455:N456)</f>
        <v>436.7</v>
      </c>
      <c r="O457" s="390">
        <f t="shared" si="101"/>
        <v>436.7</v>
      </c>
      <c r="P457" s="390">
        <f t="shared" si="101"/>
        <v>7.8</v>
      </c>
      <c r="Q457" s="390">
        <f t="shared" si="101"/>
        <v>0</v>
      </c>
      <c r="R457" s="361"/>
      <c r="S457" s="362"/>
    </row>
    <row r="458" spans="1:19" s="1085" customFormat="1" ht="178.5">
      <c r="A458" s="1290" t="s">
        <v>10</v>
      </c>
      <c r="B458" s="1293" t="s">
        <v>9</v>
      </c>
      <c r="C458" s="1323" t="s">
        <v>12</v>
      </c>
      <c r="D458" s="1324"/>
      <c r="E458" s="1603" t="s">
        <v>519</v>
      </c>
      <c r="F458" s="162" t="s">
        <v>520</v>
      </c>
      <c r="G458" s="714">
        <v>308</v>
      </c>
      <c r="H458" s="714">
        <v>280</v>
      </c>
      <c r="I458" s="714">
        <v>312</v>
      </c>
      <c r="J458" s="714">
        <v>350</v>
      </c>
      <c r="K458" s="162" t="s">
        <v>521</v>
      </c>
      <c r="L458" s="452" t="s">
        <v>32</v>
      </c>
      <c r="M458" s="447" t="s">
        <v>522</v>
      </c>
      <c r="N458" s="432">
        <v>1367.5</v>
      </c>
      <c r="O458" s="420">
        <f t="shared" ref="O458:O462" si="102">SUM(N458-Q458)</f>
        <v>1366.5</v>
      </c>
      <c r="P458" s="453">
        <v>68</v>
      </c>
      <c r="Q458" s="351">
        <v>1</v>
      </c>
      <c r="R458" s="361" t="s">
        <v>523</v>
      </c>
      <c r="S458" s="362">
        <v>1250</v>
      </c>
    </row>
    <row r="459" spans="1:19" s="1085" customFormat="1" ht="38.25">
      <c r="A459" s="1290"/>
      <c r="B459" s="1293"/>
      <c r="C459" s="1323"/>
      <c r="D459" s="1324"/>
      <c r="E459" s="1604"/>
      <c r="F459" s="975" t="s">
        <v>524</v>
      </c>
      <c r="G459" s="714" t="s">
        <v>133</v>
      </c>
      <c r="H459" s="714" t="s">
        <v>133</v>
      </c>
      <c r="I459" s="714" t="s">
        <v>133</v>
      </c>
      <c r="J459" s="714" t="s">
        <v>133</v>
      </c>
      <c r="K459" s="454"/>
      <c r="L459" s="455" t="s">
        <v>255</v>
      </c>
      <c r="M459" s="456" t="s">
        <v>522</v>
      </c>
      <c r="N459" s="449">
        <v>4.4000000000000004</v>
      </c>
      <c r="O459" s="358">
        <f t="shared" si="102"/>
        <v>4.4000000000000004</v>
      </c>
      <c r="P459" s="450">
        <v>4.3</v>
      </c>
      <c r="Q459" s="360"/>
      <c r="R459" s="361"/>
      <c r="S459" s="435"/>
    </row>
    <row r="460" spans="1:19" s="1085" customFormat="1" ht="76.5" customHeight="1">
      <c r="A460" s="1290"/>
      <c r="B460" s="1293"/>
      <c r="C460" s="1323"/>
      <c r="D460" s="1324"/>
      <c r="E460" s="1604"/>
      <c r="F460" s="1192" t="s">
        <v>525</v>
      </c>
      <c r="G460" s="714" t="s">
        <v>526</v>
      </c>
      <c r="H460" s="714" t="s">
        <v>527</v>
      </c>
      <c r="I460" s="714" t="s">
        <v>527</v>
      </c>
      <c r="J460" s="714">
        <v>373</v>
      </c>
      <c r="K460" s="457"/>
      <c r="L460" s="436" t="s">
        <v>40</v>
      </c>
      <c r="M460" s="437" t="s">
        <v>522</v>
      </c>
      <c r="N460" s="438">
        <v>159.6</v>
      </c>
      <c r="O460" s="358">
        <f t="shared" si="102"/>
        <v>159.6</v>
      </c>
      <c r="P460" s="358">
        <v>4.5</v>
      </c>
      <c r="Q460" s="439"/>
      <c r="R460" s="361" t="s">
        <v>528</v>
      </c>
      <c r="S460" s="435">
        <v>373</v>
      </c>
    </row>
    <row r="461" spans="1:19" s="1085" customFormat="1" ht="31.15" customHeight="1">
      <c r="A461" s="1290"/>
      <c r="B461" s="1293"/>
      <c r="C461" s="1323"/>
      <c r="D461" s="1324"/>
      <c r="E461" s="1604"/>
      <c r="F461" s="1606"/>
      <c r="G461" s="435">
        <v>340</v>
      </c>
      <c r="H461" s="435">
        <v>260</v>
      </c>
      <c r="I461" s="435">
        <v>200</v>
      </c>
      <c r="J461" s="435">
        <v>351</v>
      </c>
      <c r="K461" s="1001"/>
      <c r="L461" s="455" t="s">
        <v>32</v>
      </c>
      <c r="M461" s="459" t="s">
        <v>529</v>
      </c>
      <c r="N461" s="438">
        <v>250</v>
      </c>
      <c r="O461" s="358">
        <f t="shared" si="102"/>
        <v>250</v>
      </c>
      <c r="P461" s="922">
        <v>14.8</v>
      </c>
      <c r="Q461" s="439"/>
      <c r="R461" s="460" t="s">
        <v>530</v>
      </c>
      <c r="S461" s="461">
        <v>1151</v>
      </c>
    </row>
    <row r="462" spans="1:19" s="1085" customFormat="1" ht="146.44999999999999" customHeight="1" thickBot="1">
      <c r="A462" s="1290"/>
      <c r="B462" s="1293"/>
      <c r="C462" s="1323"/>
      <c r="D462" s="1324"/>
      <c r="E462" s="1604"/>
      <c r="F462" s="1208"/>
      <c r="G462" s="435">
        <v>27.3</v>
      </c>
      <c r="H462" s="462">
        <v>10</v>
      </c>
      <c r="I462" s="462">
        <v>1</v>
      </c>
      <c r="J462" s="435">
        <v>84.2</v>
      </c>
      <c r="K462" s="1001"/>
      <c r="L462" s="455" t="s">
        <v>255</v>
      </c>
      <c r="M462" s="456" t="s">
        <v>529</v>
      </c>
      <c r="N462" s="463">
        <v>122.5</v>
      </c>
      <c r="O462" s="420">
        <f t="shared" si="102"/>
        <v>122.5</v>
      </c>
      <c r="P462" s="464"/>
      <c r="Q462" s="360"/>
      <c r="R462" s="465" t="s">
        <v>531</v>
      </c>
      <c r="S462" s="466"/>
    </row>
    <row r="463" spans="1:19" s="1085" customFormat="1" ht="39" thickBot="1">
      <c r="A463" s="1290"/>
      <c r="B463" s="1293"/>
      <c r="C463" s="1323"/>
      <c r="D463" s="1324"/>
      <c r="E463" s="1605"/>
      <c r="F463" s="1001" t="s">
        <v>174</v>
      </c>
      <c r="G463" s="435" t="s">
        <v>133</v>
      </c>
      <c r="H463" s="435" t="s">
        <v>133</v>
      </c>
      <c r="I463" s="435" t="s">
        <v>133</v>
      </c>
      <c r="J463" s="435" t="s">
        <v>133</v>
      </c>
      <c r="K463" s="1001" t="s">
        <v>498</v>
      </c>
      <c r="L463" s="1326" t="s">
        <v>24</v>
      </c>
      <c r="M463" s="1327"/>
      <c r="N463" s="390">
        <f>SUM(N458:N462)</f>
        <v>1904</v>
      </c>
      <c r="O463" s="390">
        <f>SUM(O458:O462)</f>
        <v>1903</v>
      </c>
      <c r="P463" s="390">
        <f>SUM(P458:P462)</f>
        <v>91.6</v>
      </c>
      <c r="Q463" s="390">
        <f>SUM(Q458:Q462)</f>
        <v>1</v>
      </c>
      <c r="R463" s="361"/>
      <c r="S463" s="362"/>
    </row>
    <row r="464" spans="1:19" s="1043" customFormat="1" ht="63.75">
      <c r="A464" s="1290" t="s">
        <v>10</v>
      </c>
      <c r="B464" s="1293" t="s">
        <v>9</v>
      </c>
      <c r="C464" s="1293" t="s">
        <v>34</v>
      </c>
      <c r="D464" s="1489"/>
      <c r="E464" s="1607" t="s">
        <v>532</v>
      </c>
      <c r="F464" s="468" t="s">
        <v>533</v>
      </c>
      <c r="G464" s="714">
        <v>270</v>
      </c>
      <c r="H464" s="714">
        <v>440</v>
      </c>
      <c r="I464" s="714">
        <v>200</v>
      </c>
      <c r="J464" s="714">
        <v>180</v>
      </c>
      <c r="K464" s="980" t="s">
        <v>461</v>
      </c>
      <c r="L464" s="455" t="s">
        <v>32</v>
      </c>
      <c r="M464" s="469" t="s">
        <v>267</v>
      </c>
      <c r="N464" s="438">
        <v>8.5</v>
      </c>
      <c r="O464" s="470">
        <f>SUM(N464-Q464)</f>
        <v>8.5</v>
      </c>
      <c r="P464" s="358"/>
      <c r="Q464" s="471"/>
      <c r="R464" s="440" t="s">
        <v>534</v>
      </c>
      <c r="S464" s="435">
        <v>1090</v>
      </c>
    </row>
    <row r="465" spans="1:19" s="1085" customFormat="1" ht="13.5" thickBot="1">
      <c r="A465" s="1290"/>
      <c r="B465" s="1293"/>
      <c r="C465" s="1293"/>
      <c r="D465" s="1489"/>
      <c r="E465" s="1297"/>
      <c r="F465" s="472"/>
      <c r="G465" s="472"/>
      <c r="H465" s="472"/>
      <c r="I465" s="472"/>
      <c r="J465" s="472"/>
      <c r="K465" s="473"/>
      <c r="L465" s="474"/>
      <c r="M465" s="475"/>
      <c r="N465" s="438"/>
      <c r="O465" s="470">
        <f>SUM(N465-Q465)</f>
        <v>0</v>
      </c>
      <c r="P465" s="476"/>
      <c r="Q465" s="477"/>
      <c r="R465" s="440"/>
      <c r="S465" s="435"/>
    </row>
    <row r="466" spans="1:19" s="1085" customFormat="1" ht="39" thickBot="1">
      <c r="A466" s="1290"/>
      <c r="B466" s="1293"/>
      <c r="C466" s="1293"/>
      <c r="D466" s="1489"/>
      <c r="E466" s="1298"/>
      <c r="F466" s="1001" t="s">
        <v>174</v>
      </c>
      <c r="G466" s="435" t="s">
        <v>133</v>
      </c>
      <c r="H466" s="435" t="s">
        <v>133</v>
      </c>
      <c r="I466" s="435" t="s">
        <v>133</v>
      </c>
      <c r="J466" s="435" t="s">
        <v>133</v>
      </c>
      <c r="K466" s="1001" t="s">
        <v>175</v>
      </c>
      <c r="L466" s="1299" t="s">
        <v>24</v>
      </c>
      <c r="M466" s="1300"/>
      <c r="N466" s="368">
        <f t="shared" ref="N466:Q466" si="103">SUM(N464:N465)</f>
        <v>8.5</v>
      </c>
      <c r="O466" s="368">
        <f t="shared" si="103"/>
        <v>8.5</v>
      </c>
      <c r="P466" s="368">
        <f t="shared" si="103"/>
        <v>0</v>
      </c>
      <c r="Q466" s="369">
        <f t="shared" si="103"/>
        <v>0</v>
      </c>
      <c r="R466" s="370"/>
      <c r="S466" s="343"/>
    </row>
    <row r="467" spans="1:19" s="1043" customFormat="1" ht="89.25">
      <c r="A467" s="1289" t="s">
        <v>10</v>
      </c>
      <c r="B467" s="1291" t="s">
        <v>9</v>
      </c>
      <c r="C467" s="1292" t="s">
        <v>38</v>
      </c>
      <c r="D467" s="1294"/>
      <c r="E467" s="1297" t="s">
        <v>535</v>
      </c>
      <c r="F467" s="975" t="s">
        <v>536</v>
      </c>
      <c r="G467" s="714">
        <v>450</v>
      </c>
      <c r="H467" s="714">
        <v>723</v>
      </c>
      <c r="I467" s="714">
        <v>600</v>
      </c>
      <c r="J467" s="714">
        <v>610</v>
      </c>
      <c r="K467" s="1287" t="s">
        <v>537</v>
      </c>
      <c r="L467" s="446" t="s">
        <v>112</v>
      </c>
      <c r="M467" s="478" t="s">
        <v>208</v>
      </c>
      <c r="N467" s="438">
        <v>2827.1</v>
      </c>
      <c r="O467" s="358">
        <f>SUM(N467-Q467)</f>
        <v>2827.1</v>
      </c>
      <c r="P467" s="476"/>
      <c r="Q467" s="479"/>
      <c r="R467" s="440" t="s">
        <v>538</v>
      </c>
      <c r="S467" s="435">
        <v>2383</v>
      </c>
    </row>
    <row r="468" spans="1:19" s="1043" customFormat="1">
      <c r="A468" s="1289"/>
      <c r="B468" s="1291"/>
      <c r="C468" s="1292"/>
      <c r="D468" s="1295"/>
      <c r="E468" s="1297"/>
      <c r="F468" s="975"/>
      <c r="G468" s="714"/>
      <c r="H468" s="714"/>
      <c r="I468" s="714"/>
      <c r="J468" s="714"/>
      <c r="K468" s="1288"/>
      <c r="L468" s="480" t="s">
        <v>112</v>
      </c>
      <c r="M468" s="456" t="s">
        <v>208</v>
      </c>
      <c r="N468" s="438">
        <v>64.900000000000006</v>
      </c>
      <c r="O468" s="358">
        <f>SUM(N468-Q468)</f>
        <v>64.900000000000006</v>
      </c>
      <c r="P468" s="476"/>
      <c r="Q468" s="479"/>
      <c r="R468" s="440"/>
      <c r="S468" s="435"/>
    </row>
    <row r="469" spans="1:19" s="1085" customFormat="1" ht="39" thickBot="1">
      <c r="A469" s="1290"/>
      <c r="B469" s="1291"/>
      <c r="C469" s="1293"/>
      <c r="D469" s="1295"/>
      <c r="E469" s="1297"/>
      <c r="F469" s="1001" t="s">
        <v>174</v>
      </c>
      <c r="G469" s="435" t="s">
        <v>133</v>
      </c>
      <c r="H469" s="435" t="s">
        <v>133</v>
      </c>
      <c r="I469" s="435" t="s">
        <v>133</v>
      </c>
      <c r="J469" s="435" t="s">
        <v>133</v>
      </c>
      <c r="K469" s="1001" t="s">
        <v>498</v>
      </c>
      <c r="L469" s="481" t="s">
        <v>112</v>
      </c>
      <c r="M469" s="482" t="s">
        <v>539</v>
      </c>
      <c r="N469" s="483">
        <v>19.8</v>
      </c>
      <c r="O469" s="476">
        <f>SUM(N469-Q469)</f>
        <v>19.8</v>
      </c>
      <c r="P469" s="476">
        <v>15.6</v>
      </c>
      <c r="Q469" s="479"/>
      <c r="R469" s="440"/>
      <c r="S469" s="435"/>
    </row>
    <row r="470" spans="1:19" s="1085" customFormat="1" ht="39" thickBot="1">
      <c r="A470" s="1290"/>
      <c r="B470" s="1292"/>
      <c r="C470" s="1293"/>
      <c r="D470" s="1296"/>
      <c r="E470" s="1298"/>
      <c r="F470" s="1001" t="s">
        <v>174</v>
      </c>
      <c r="G470" s="435" t="s">
        <v>133</v>
      </c>
      <c r="H470" s="435" t="s">
        <v>133</v>
      </c>
      <c r="I470" s="435" t="s">
        <v>133</v>
      </c>
      <c r="J470" s="435" t="s">
        <v>133</v>
      </c>
      <c r="K470" s="1001" t="s">
        <v>498</v>
      </c>
      <c r="L470" s="1299" t="s">
        <v>24</v>
      </c>
      <c r="M470" s="1300"/>
      <c r="N470" s="368">
        <f t="shared" ref="N470:Q470" si="104">SUM(N467:N469)</f>
        <v>2911.8</v>
      </c>
      <c r="O470" s="368">
        <f t="shared" si="104"/>
        <v>2911.8</v>
      </c>
      <c r="P470" s="368">
        <f t="shared" si="104"/>
        <v>15.6</v>
      </c>
      <c r="Q470" s="369">
        <f t="shared" si="104"/>
        <v>0</v>
      </c>
      <c r="R470" s="370"/>
      <c r="S470" s="343"/>
    </row>
    <row r="471" spans="1:19" s="1043" customFormat="1" ht="142.5" customHeight="1">
      <c r="A471" s="1289" t="s">
        <v>10</v>
      </c>
      <c r="B471" s="1291" t="s">
        <v>9</v>
      </c>
      <c r="C471" s="1292" t="s">
        <v>111</v>
      </c>
      <c r="D471" s="1294"/>
      <c r="E471" s="1297" t="s">
        <v>540</v>
      </c>
      <c r="F471" s="1192" t="s">
        <v>1051</v>
      </c>
      <c r="G471" s="714">
        <v>160</v>
      </c>
      <c r="H471" s="714">
        <v>170</v>
      </c>
      <c r="I471" s="714">
        <v>170</v>
      </c>
      <c r="J471" s="714">
        <v>170</v>
      </c>
      <c r="K471" s="1287" t="s">
        <v>541</v>
      </c>
      <c r="L471" s="446" t="s">
        <v>112</v>
      </c>
      <c r="M471" s="478" t="s">
        <v>542</v>
      </c>
      <c r="N471" s="483">
        <v>1095.5</v>
      </c>
      <c r="O471" s="476">
        <f>SUM(N471-Q471)</f>
        <v>1095.5</v>
      </c>
      <c r="P471" s="476"/>
      <c r="Q471" s="479"/>
      <c r="R471" s="440" t="s">
        <v>543</v>
      </c>
      <c r="S471" s="435">
        <v>670</v>
      </c>
    </row>
    <row r="472" spans="1:19" s="1085" customFormat="1" ht="33" customHeight="1" thickBot="1">
      <c r="A472" s="1290"/>
      <c r="B472" s="1291"/>
      <c r="C472" s="1293"/>
      <c r="D472" s="1295"/>
      <c r="E472" s="1297"/>
      <c r="F472" s="1208"/>
      <c r="G472" s="714"/>
      <c r="H472" s="714"/>
      <c r="I472" s="714"/>
      <c r="J472" s="714"/>
      <c r="K472" s="1288"/>
      <c r="L472" s="481" t="s">
        <v>112</v>
      </c>
      <c r="M472" s="482" t="s">
        <v>539</v>
      </c>
      <c r="N472" s="483">
        <v>43.9</v>
      </c>
      <c r="O472" s="476">
        <f>SUM(N472-Q472)</f>
        <v>43.9</v>
      </c>
      <c r="P472" s="476">
        <v>34.6</v>
      </c>
      <c r="Q472" s="479"/>
      <c r="R472" s="440"/>
      <c r="S472" s="435"/>
    </row>
    <row r="473" spans="1:19" s="1085" customFormat="1" ht="39" thickBot="1">
      <c r="A473" s="1290"/>
      <c r="B473" s="1292"/>
      <c r="C473" s="1293"/>
      <c r="D473" s="1296"/>
      <c r="E473" s="1298"/>
      <c r="F473" s="1001" t="s">
        <v>174</v>
      </c>
      <c r="G473" s="435" t="s">
        <v>133</v>
      </c>
      <c r="H473" s="435" t="s">
        <v>133</v>
      </c>
      <c r="I473" s="435" t="s">
        <v>133</v>
      </c>
      <c r="J473" s="435" t="s">
        <v>133</v>
      </c>
      <c r="K473" s="1001" t="s">
        <v>498</v>
      </c>
      <c r="L473" s="1299" t="s">
        <v>24</v>
      </c>
      <c r="M473" s="1300"/>
      <c r="N473" s="390">
        <f t="shared" ref="N473:Q473" si="105">SUM(N471:N472)</f>
        <v>1139.4000000000001</v>
      </c>
      <c r="O473" s="390">
        <f t="shared" si="105"/>
        <v>1139.4000000000001</v>
      </c>
      <c r="P473" s="390">
        <f t="shared" si="105"/>
        <v>34.6</v>
      </c>
      <c r="Q473" s="390">
        <f t="shared" si="105"/>
        <v>0</v>
      </c>
      <c r="R473" s="370"/>
      <c r="S473" s="343"/>
    </row>
    <row r="474" spans="1:19" s="1043" customFormat="1" ht="102">
      <c r="A474" s="1301" t="s">
        <v>10</v>
      </c>
      <c r="B474" s="1303" t="s">
        <v>9</v>
      </c>
      <c r="C474" s="1303" t="s">
        <v>14</v>
      </c>
      <c r="D474" s="1294"/>
      <c r="E474" s="1339" t="s">
        <v>544</v>
      </c>
      <c r="F474" s="468" t="s">
        <v>545</v>
      </c>
      <c r="G474" s="714"/>
      <c r="H474" s="714">
        <v>20</v>
      </c>
      <c r="I474" s="714">
        <v>30</v>
      </c>
      <c r="J474" s="714">
        <v>30</v>
      </c>
      <c r="K474" s="980" t="s">
        <v>546</v>
      </c>
      <c r="L474" s="455" t="s">
        <v>40</v>
      </c>
      <c r="M474" s="478" t="s">
        <v>547</v>
      </c>
      <c r="N474" s="438">
        <v>2.8</v>
      </c>
      <c r="O474" s="470">
        <f>SUM(N474-Q474)</f>
        <v>2.8</v>
      </c>
      <c r="P474" s="358">
        <v>2.8</v>
      </c>
      <c r="Q474" s="471"/>
      <c r="R474" s="440" t="s">
        <v>548</v>
      </c>
      <c r="S474" s="435">
        <v>80</v>
      </c>
    </row>
    <row r="475" spans="1:19" s="1085" customFormat="1" ht="13.5" thickBot="1">
      <c r="A475" s="1302"/>
      <c r="B475" s="1291"/>
      <c r="C475" s="1291"/>
      <c r="D475" s="1295"/>
      <c r="E475" s="1339"/>
      <c r="F475" s="435"/>
      <c r="G475" s="435"/>
      <c r="H475" s="435"/>
      <c r="I475" s="435"/>
      <c r="J475" s="435"/>
      <c r="K475" s="1001"/>
      <c r="L475" s="455"/>
      <c r="M475" s="478"/>
      <c r="N475" s="438"/>
      <c r="O475" s="470">
        <f>SUM(N475-Q475)</f>
        <v>0</v>
      </c>
      <c r="P475" s="358"/>
      <c r="Q475" s="471"/>
      <c r="R475" s="440"/>
      <c r="S475" s="435"/>
    </row>
    <row r="476" spans="1:19" s="1085" customFormat="1" ht="39" thickBot="1">
      <c r="A476" s="1289"/>
      <c r="B476" s="1292"/>
      <c r="C476" s="1292"/>
      <c r="D476" s="1296"/>
      <c r="E476" s="1339"/>
      <c r="F476" s="1001" t="s">
        <v>174</v>
      </c>
      <c r="G476" s="435" t="s">
        <v>133</v>
      </c>
      <c r="H476" s="435">
        <v>1.1000000000000001</v>
      </c>
      <c r="I476" s="435">
        <v>1</v>
      </c>
      <c r="J476" s="435">
        <v>0.7</v>
      </c>
      <c r="K476" s="1001" t="s">
        <v>498</v>
      </c>
      <c r="L476" s="1470" t="s">
        <v>24</v>
      </c>
      <c r="M476" s="1470"/>
      <c r="N476" s="390">
        <f t="shared" ref="N476:Q476" si="106">SUM(N474:N475)</f>
        <v>2.8</v>
      </c>
      <c r="O476" s="390">
        <f t="shared" si="106"/>
        <v>2.8</v>
      </c>
      <c r="P476" s="390">
        <f t="shared" si="106"/>
        <v>2.8</v>
      </c>
      <c r="Q476" s="390">
        <f t="shared" si="106"/>
        <v>0</v>
      </c>
      <c r="R476" s="370"/>
      <c r="S476" s="343"/>
    </row>
    <row r="477" spans="1:19" s="1043" customFormat="1" ht="76.5">
      <c r="A477" s="1301" t="s">
        <v>10</v>
      </c>
      <c r="B477" s="1303" t="s">
        <v>9</v>
      </c>
      <c r="C477" s="1608" t="s">
        <v>128</v>
      </c>
      <c r="D477" s="1610"/>
      <c r="E477" s="1497" t="s">
        <v>549</v>
      </c>
      <c r="F477" s="975" t="s">
        <v>550</v>
      </c>
      <c r="G477" s="39"/>
      <c r="H477" s="39">
        <v>40</v>
      </c>
      <c r="I477" s="39">
        <v>30</v>
      </c>
      <c r="J477" s="39">
        <v>80</v>
      </c>
      <c r="K477" s="967" t="s">
        <v>461</v>
      </c>
      <c r="L477" s="346" t="s">
        <v>32</v>
      </c>
      <c r="M477" s="484" t="s">
        <v>39</v>
      </c>
      <c r="N477" s="438">
        <v>5</v>
      </c>
      <c r="O477" s="470">
        <f>SUM(N477-Q477)</f>
        <v>5</v>
      </c>
      <c r="P477" s="358"/>
      <c r="Q477" s="471"/>
      <c r="R477" s="485" t="s">
        <v>551</v>
      </c>
      <c r="S477" s="486" t="s">
        <v>552</v>
      </c>
    </row>
    <row r="478" spans="1:19" s="1085" customFormat="1" ht="13.5" thickBot="1">
      <c r="A478" s="1302"/>
      <c r="B478" s="1291"/>
      <c r="C478" s="1609"/>
      <c r="D478" s="1611"/>
      <c r="E478" s="1497"/>
      <c r="F478" s="362"/>
      <c r="G478" s="362"/>
      <c r="H478" s="362"/>
      <c r="I478" s="362"/>
      <c r="J478" s="362"/>
      <c r="K478" s="999"/>
      <c r="L478" s="346"/>
      <c r="M478" s="484"/>
      <c r="N478" s="438"/>
      <c r="O478" s="470">
        <f>SUM(N478-Q478)</f>
        <v>0</v>
      </c>
      <c r="P478" s="358"/>
      <c r="Q478" s="471"/>
      <c r="R478" s="485"/>
      <c r="S478" s="486"/>
    </row>
    <row r="479" spans="1:19" s="1085" customFormat="1" ht="39" thickBot="1">
      <c r="A479" s="1289"/>
      <c r="B479" s="1292"/>
      <c r="C479" s="1597"/>
      <c r="D479" s="1598"/>
      <c r="E479" s="1497"/>
      <c r="F479" s="1001" t="s">
        <v>174</v>
      </c>
      <c r="G479" s="435" t="s">
        <v>133</v>
      </c>
      <c r="H479" s="435" t="s">
        <v>133</v>
      </c>
      <c r="I479" s="435" t="s">
        <v>133</v>
      </c>
      <c r="J479" s="435" t="s">
        <v>133</v>
      </c>
      <c r="K479" s="1001" t="s">
        <v>498</v>
      </c>
      <c r="L479" s="1612" t="s">
        <v>24</v>
      </c>
      <c r="M479" s="1612"/>
      <c r="N479" s="390">
        <f t="shared" ref="N479:Q479" si="107">SUM(N477:N478)</f>
        <v>5</v>
      </c>
      <c r="O479" s="390">
        <f t="shared" si="107"/>
        <v>5</v>
      </c>
      <c r="P479" s="390">
        <f t="shared" si="107"/>
        <v>0</v>
      </c>
      <c r="Q479" s="390">
        <f t="shared" si="107"/>
        <v>0</v>
      </c>
      <c r="R479" s="487"/>
      <c r="S479" s="488"/>
    </row>
    <row r="480" spans="1:19" s="1043" customFormat="1" ht="76.5">
      <c r="A480" s="1301" t="s">
        <v>10</v>
      </c>
      <c r="B480" s="1303" t="s">
        <v>9</v>
      </c>
      <c r="C480" s="1608" t="s">
        <v>129</v>
      </c>
      <c r="D480" s="1610"/>
      <c r="E480" s="1497" t="s">
        <v>553</v>
      </c>
      <c r="F480" s="489" t="s">
        <v>554</v>
      </c>
      <c r="G480" s="362">
        <v>530</v>
      </c>
      <c r="H480" s="362">
        <v>530</v>
      </c>
      <c r="I480" s="362">
        <v>530</v>
      </c>
      <c r="J480" s="362">
        <v>530</v>
      </c>
      <c r="K480" s="988" t="s">
        <v>555</v>
      </c>
      <c r="L480" s="346" t="s">
        <v>231</v>
      </c>
      <c r="M480" s="448" t="s">
        <v>267</v>
      </c>
      <c r="N480" s="438">
        <v>66.5</v>
      </c>
      <c r="O480" s="470">
        <f>SUM(N480-Q480)</f>
        <v>66.5</v>
      </c>
      <c r="P480" s="358"/>
      <c r="Q480" s="471"/>
      <c r="R480" s="361" t="s">
        <v>556</v>
      </c>
      <c r="S480" s="362">
        <v>530</v>
      </c>
    </row>
    <row r="481" spans="1:19" s="1085" customFormat="1" ht="13.5" thickBot="1">
      <c r="A481" s="1302"/>
      <c r="B481" s="1291"/>
      <c r="C481" s="1609"/>
      <c r="D481" s="1611"/>
      <c r="E481" s="1497"/>
      <c r="F481" s="362"/>
      <c r="G481" s="362"/>
      <c r="H481" s="362"/>
      <c r="I481" s="362"/>
      <c r="J481" s="362"/>
      <c r="K481" s="999"/>
      <c r="L481" s="346"/>
      <c r="M481" s="448"/>
      <c r="N481" s="438"/>
      <c r="O481" s="470">
        <f>SUM(N481-Q481)</f>
        <v>0</v>
      </c>
      <c r="P481" s="358"/>
      <c r="Q481" s="471"/>
      <c r="R481" s="361"/>
      <c r="S481" s="362"/>
    </row>
    <row r="482" spans="1:19" s="1085" customFormat="1" ht="35.25" customHeight="1" thickBot="1">
      <c r="A482" s="1289"/>
      <c r="B482" s="1292"/>
      <c r="C482" s="1597"/>
      <c r="D482" s="1598"/>
      <c r="E482" s="1497"/>
      <c r="F482" s="1001" t="s">
        <v>174</v>
      </c>
      <c r="G482" s="435" t="s">
        <v>133</v>
      </c>
      <c r="H482" s="435" t="s">
        <v>133</v>
      </c>
      <c r="I482" s="435" t="s">
        <v>133</v>
      </c>
      <c r="J482" s="435" t="s">
        <v>133</v>
      </c>
      <c r="K482" s="1001" t="s">
        <v>498</v>
      </c>
      <c r="L482" s="1322" t="s">
        <v>24</v>
      </c>
      <c r="M482" s="1612"/>
      <c r="N482" s="390">
        <f t="shared" ref="N482:Q482" si="108">SUM(N480:N481)</f>
        <v>66.5</v>
      </c>
      <c r="O482" s="390">
        <f t="shared" si="108"/>
        <v>66.5</v>
      </c>
      <c r="P482" s="390">
        <f t="shared" si="108"/>
        <v>0</v>
      </c>
      <c r="Q482" s="390">
        <f t="shared" si="108"/>
        <v>0</v>
      </c>
      <c r="R482" s="487"/>
      <c r="S482" s="488"/>
    </row>
    <row r="483" spans="1:19" s="1043" customFormat="1" ht="70.5" customHeight="1">
      <c r="A483" s="1301" t="s">
        <v>10</v>
      </c>
      <c r="B483" s="1303" t="s">
        <v>9</v>
      </c>
      <c r="C483" s="1303" t="s">
        <v>557</v>
      </c>
      <c r="D483" s="1294"/>
      <c r="E483" s="1339" t="s">
        <v>558</v>
      </c>
      <c r="F483" s="1603" t="s">
        <v>559</v>
      </c>
      <c r="G483" s="435">
        <v>12</v>
      </c>
      <c r="H483" s="435">
        <v>12</v>
      </c>
      <c r="I483" s="435">
        <v>12</v>
      </c>
      <c r="J483" s="435">
        <v>12</v>
      </c>
      <c r="K483" s="975" t="s">
        <v>207</v>
      </c>
      <c r="L483" s="455" t="s">
        <v>32</v>
      </c>
      <c r="M483" s="490" t="s">
        <v>208</v>
      </c>
      <c r="N483" s="432">
        <v>52</v>
      </c>
      <c r="O483" s="349">
        <f>SUM(N483-Q483)</f>
        <v>52</v>
      </c>
      <c r="P483" s="381"/>
      <c r="Q483" s="491"/>
      <c r="R483" s="440" t="s">
        <v>560</v>
      </c>
      <c r="S483" s="435">
        <v>12</v>
      </c>
    </row>
    <row r="484" spans="1:19" s="1085" customFormat="1" ht="13.5" thickBot="1">
      <c r="A484" s="1302"/>
      <c r="B484" s="1291"/>
      <c r="C484" s="1291"/>
      <c r="D484" s="1295"/>
      <c r="E484" s="1339"/>
      <c r="F484" s="1605"/>
      <c r="G484" s="435">
        <v>27</v>
      </c>
      <c r="H484" s="435">
        <v>28</v>
      </c>
      <c r="I484" s="435">
        <v>29</v>
      </c>
      <c r="J484" s="435">
        <v>33</v>
      </c>
      <c r="K484" s="1001"/>
      <c r="L484" s="455" t="s">
        <v>32</v>
      </c>
      <c r="M484" s="490"/>
      <c r="N484" s="438"/>
      <c r="O484" s="358">
        <f>SUM(N484-Q484)</f>
        <v>0</v>
      </c>
      <c r="P484" s="358"/>
      <c r="Q484" s="439"/>
      <c r="R484" s="440" t="s">
        <v>561</v>
      </c>
      <c r="S484" s="435">
        <v>33</v>
      </c>
    </row>
    <row r="485" spans="1:19" s="1085" customFormat="1" ht="39" thickBot="1">
      <c r="A485" s="1289"/>
      <c r="B485" s="1292"/>
      <c r="C485" s="1292"/>
      <c r="D485" s="1296"/>
      <c r="E485" s="1339"/>
      <c r="F485" s="1001" t="s">
        <v>174</v>
      </c>
      <c r="G485" s="435" t="s">
        <v>133</v>
      </c>
      <c r="H485" s="435" t="s">
        <v>133</v>
      </c>
      <c r="I485" s="435" t="s">
        <v>133</v>
      </c>
      <c r="J485" s="435" t="s">
        <v>133</v>
      </c>
      <c r="K485" s="1001" t="s">
        <v>498</v>
      </c>
      <c r="L485" s="1470" t="s">
        <v>24</v>
      </c>
      <c r="M485" s="1470"/>
      <c r="N485" s="390">
        <f t="shared" ref="N485:Q485" si="109">SUM(N483:N484)</f>
        <v>52</v>
      </c>
      <c r="O485" s="390">
        <f t="shared" si="109"/>
        <v>52</v>
      </c>
      <c r="P485" s="390">
        <f t="shared" si="109"/>
        <v>0</v>
      </c>
      <c r="Q485" s="390">
        <f t="shared" si="109"/>
        <v>0</v>
      </c>
      <c r="R485" s="370"/>
      <c r="S485" s="343"/>
    </row>
    <row r="486" spans="1:19" s="1043" customFormat="1" ht="60" customHeight="1">
      <c r="A486" s="1301" t="s">
        <v>10</v>
      </c>
      <c r="B486" s="1303" t="s">
        <v>9</v>
      </c>
      <c r="C486" s="1303" t="s">
        <v>379</v>
      </c>
      <c r="D486" s="1294"/>
      <c r="E486" s="1339" t="s">
        <v>562</v>
      </c>
      <c r="F486" s="1001" t="s">
        <v>472</v>
      </c>
      <c r="G486" s="435"/>
      <c r="H486" s="435">
        <v>28</v>
      </c>
      <c r="I486" s="435">
        <v>28</v>
      </c>
      <c r="J486" s="435">
        <v>28</v>
      </c>
      <c r="K486" s="1001" t="s">
        <v>514</v>
      </c>
      <c r="L486" s="455" t="s">
        <v>32</v>
      </c>
      <c r="M486" s="448" t="s">
        <v>462</v>
      </c>
      <c r="N486" s="432">
        <v>9.1999999999999993</v>
      </c>
      <c r="O486" s="349">
        <f>SUM(N486-Q486)</f>
        <v>9.1999999999999993</v>
      </c>
      <c r="P486" s="381"/>
      <c r="Q486" s="491"/>
      <c r="R486" s="361" t="s">
        <v>563</v>
      </c>
      <c r="S486" s="362">
        <v>28</v>
      </c>
    </row>
    <row r="487" spans="1:19" s="1085" customFormat="1" ht="13.5" thickBot="1">
      <c r="A487" s="1302"/>
      <c r="B487" s="1291"/>
      <c r="C487" s="1291"/>
      <c r="D487" s="1295"/>
      <c r="E487" s="1339"/>
      <c r="F487" s="435"/>
      <c r="G487" s="435"/>
      <c r="H487" s="435"/>
      <c r="I487" s="435"/>
      <c r="J487" s="435"/>
      <c r="K487" s="1001"/>
      <c r="L487" s="455"/>
      <c r="M487" s="490"/>
      <c r="N487" s="438"/>
      <c r="O487" s="358">
        <f>SUM(N487-Q487)</f>
        <v>0</v>
      </c>
      <c r="P487" s="358"/>
      <c r="Q487" s="439"/>
      <c r="R487" s="440"/>
      <c r="S487" s="435"/>
    </row>
    <row r="488" spans="1:19" s="1085" customFormat="1" ht="39" thickBot="1">
      <c r="A488" s="1289"/>
      <c r="B488" s="1292"/>
      <c r="C488" s="1292"/>
      <c r="D488" s="1296"/>
      <c r="E488" s="1339"/>
      <c r="F488" s="1001" t="s">
        <v>174</v>
      </c>
      <c r="G488" s="435" t="s">
        <v>133</v>
      </c>
      <c r="H488" s="435" t="s">
        <v>133</v>
      </c>
      <c r="I488" s="435" t="s">
        <v>133</v>
      </c>
      <c r="J488" s="435" t="s">
        <v>133</v>
      </c>
      <c r="K488" s="1001" t="s">
        <v>498</v>
      </c>
      <c r="L488" s="1470" t="s">
        <v>24</v>
      </c>
      <c r="M488" s="1470"/>
      <c r="N488" s="390">
        <f t="shared" ref="N488:Q488" si="110">SUM(N486:N487)</f>
        <v>9.1999999999999993</v>
      </c>
      <c r="O488" s="390">
        <f t="shared" si="110"/>
        <v>9.1999999999999993</v>
      </c>
      <c r="P488" s="390">
        <f t="shared" si="110"/>
        <v>0</v>
      </c>
      <c r="Q488" s="390">
        <f t="shared" si="110"/>
        <v>0</v>
      </c>
      <c r="R488" s="370"/>
      <c r="S488" s="343"/>
    </row>
    <row r="489" spans="1:19" s="1043" customFormat="1" ht="21.75" customHeight="1">
      <c r="A489" s="1301" t="s">
        <v>10</v>
      </c>
      <c r="B489" s="1303" t="s">
        <v>9</v>
      </c>
      <c r="C489" s="1303" t="s">
        <v>460</v>
      </c>
      <c r="D489" s="1294"/>
      <c r="E489" s="1339" t="s">
        <v>564</v>
      </c>
      <c r="F489" s="1001" t="s">
        <v>386</v>
      </c>
      <c r="G489" s="435"/>
      <c r="H489" s="492" t="s">
        <v>565</v>
      </c>
      <c r="I489" s="492" t="s">
        <v>566</v>
      </c>
      <c r="J489" s="435" t="s">
        <v>566</v>
      </c>
      <c r="K489" s="1001" t="s">
        <v>514</v>
      </c>
      <c r="L489" s="455" t="s">
        <v>32</v>
      </c>
      <c r="M489" s="490" t="s">
        <v>208</v>
      </c>
      <c r="N489" s="432">
        <v>48.7</v>
      </c>
      <c r="O489" s="349">
        <f>SUM(N489-Q489)</f>
        <v>48.7</v>
      </c>
      <c r="P489" s="381"/>
      <c r="Q489" s="491"/>
      <c r="R489" s="440" t="s">
        <v>567</v>
      </c>
      <c r="S489" s="492" t="s">
        <v>565</v>
      </c>
    </row>
    <row r="490" spans="1:19" s="1085" customFormat="1" ht="13.5" thickBot="1">
      <c r="A490" s="1302"/>
      <c r="B490" s="1291"/>
      <c r="C490" s="1291"/>
      <c r="D490" s="1295"/>
      <c r="E490" s="1339"/>
      <c r="F490" s="435"/>
      <c r="G490" s="435"/>
      <c r="H490" s="435"/>
      <c r="I490" s="435"/>
      <c r="J490" s="435"/>
      <c r="K490" s="1001"/>
      <c r="L490" s="455" t="s">
        <v>255</v>
      </c>
      <c r="M490" s="493" t="s">
        <v>208</v>
      </c>
      <c r="N490" s="438">
        <v>127.9</v>
      </c>
      <c r="O490" s="470">
        <f>SUM(N490-Q490)</f>
        <v>127.9</v>
      </c>
      <c r="P490" s="358"/>
      <c r="Q490" s="471"/>
      <c r="R490" s="387" t="s">
        <v>568</v>
      </c>
      <c r="S490" s="1000" t="s">
        <v>569</v>
      </c>
    </row>
    <row r="491" spans="1:19" s="1085" customFormat="1" ht="39" thickBot="1">
      <c r="A491" s="1289"/>
      <c r="B491" s="1292"/>
      <c r="C491" s="1292"/>
      <c r="D491" s="1296"/>
      <c r="E491" s="1339"/>
      <c r="F491" s="1001" t="s">
        <v>174</v>
      </c>
      <c r="G491" s="435" t="s">
        <v>133</v>
      </c>
      <c r="H491" s="435" t="s">
        <v>133</v>
      </c>
      <c r="I491" s="435" t="s">
        <v>133</v>
      </c>
      <c r="J491" s="435" t="s">
        <v>133</v>
      </c>
      <c r="K491" s="1001" t="s">
        <v>498</v>
      </c>
      <c r="L491" s="1470" t="s">
        <v>24</v>
      </c>
      <c r="M491" s="1470"/>
      <c r="N491" s="390">
        <f t="shared" ref="N491:Q491" si="111">SUM(N489:N490)</f>
        <v>176.60000000000002</v>
      </c>
      <c r="O491" s="390">
        <f t="shared" si="111"/>
        <v>176.60000000000002</v>
      </c>
      <c r="P491" s="390">
        <f t="shared" si="111"/>
        <v>0</v>
      </c>
      <c r="Q491" s="390">
        <f t="shared" si="111"/>
        <v>0</v>
      </c>
      <c r="R491" s="370"/>
      <c r="S491" s="343"/>
    </row>
    <row r="492" spans="1:19" s="1043" customFormat="1" ht="34.5" customHeight="1">
      <c r="A492" s="1314" t="s">
        <v>10</v>
      </c>
      <c r="B492" s="1315" t="s">
        <v>9</v>
      </c>
      <c r="C492" s="1315" t="s">
        <v>114</v>
      </c>
      <c r="D492" s="1316"/>
      <c r="E492" s="1613" t="s">
        <v>570</v>
      </c>
      <c r="F492" s="1001" t="s">
        <v>571</v>
      </c>
      <c r="G492" s="435"/>
      <c r="H492" s="435"/>
      <c r="I492" s="435"/>
      <c r="J492" s="435">
        <v>100</v>
      </c>
      <c r="K492" s="1001" t="s">
        <v>137</v>
      </c>
      <c r="L492" s="494" t="s">
        <v>32</v>
      </c>
      <c r="M492" s="478" t="s">
        <v>267</v>
      </c>
      <c r="N492" s="419">
        <v>30</v>
      </c>
      <c r="O492" s="420">
        <f>SUM(N492-Q492)</f>
        <v>30</v>
      </c>
      <c r="P492" s="420"/>
      <c r="Q492" s="360"/>
      <c r="R492" s="495" t="s">
        <v>572</v>
      </c>
      <c r="S492" s="435">
        <v>100</v>
      </c>
    </row>
    <row r="493" spans="1:19" s="1043" customFormat="1" ht="34.5" customHeight="1">
      <c r="A493" s="1314"/>
      <c r="B493" s="1315"/>
      <c r="C493" s="1315"/>
      <c r="D493" s="1316"/>
      <c r="E493" s="1614"/>
      <c r="F493" s="435"/>
      <c r="G493" s="435"/>
      <c r="H493" s="435"/>
      <c r="I493" s="435"/>
      <c r="J493" s="435"/>
      <c r="K493" s="1001" t="s">
        <v>137</v>
      </c>
      <c r="L493" s="494" t="s">
        <v>231</v>
      </c>
      <c r="M493" s="478"/>
      <c r="N493" s="419">
        <v>17.899999999999999</v>
      </c>
      <c r="O493" s="420">
        <f t="shared" ref="O493:O494" si="112">SUM(N493-Q493)</f>
        <v>17.899999999999999</v>
      </c>
      <c r="P493" s="420"/>
      <c r="Q493" s="360"/>
      <c r="R493" s="440"/>
      <c r="S493" s="435"/>
    </row>
    <row r="494" spans="1:19" s="1043" customFormat="1" ht="34.5" customHeight="1" thickBot="1">
      <c r="A494" s="1314"/>
      <c r="B494" s="1315"/>
      <c r="C494" s="1315"/>
      <c r="D494" s="1316"/>
      <c r="E494" s="1614"/>
      <c r="F494" s="435"/>
      <c r="G494" s="435"/>
      <c r="H494" s="435"/>
      <c r="I494" s="435"/>
      <c r="J494" s="435"/>
      <c r="K494" s="1001" t="s">
        <v>137</v>
      </c>
      <c r="L494" s="494" t="s">
        <v>32</v>
      </c>
      <c r="M494" s="478" t="s">
        <v>573</v>
      </c>
      <c r="N494" s="419">
        <v>51</v>
      </c>
      <c r="O494" s="420">
        <f t="shared" si="112"/>
        <v>51</v>
      </c>
      <c r="P494" s="420"/>
      <c r="Q494" s="360"/>
      <c r="R494" s="440"/>
      <c r="S494" s="435"/>
    </row>
    <row r="495" spans="1:19" s="1085" customFormat="1" ht="26.25" thickBot="1">
      <c r="A495" s="1314"/>
      <c r="B495" s="1315"/>
      <c r="C495" s="1315"/>
      <c r="D495" s="1316"/>
      <c r="E495" s="1615"/>
      <c r="F495" s="967" t="s">
        <v>174</v>
      </c>
      <c r="G495" s="714" t="s">
        <v>133</v>
      </c>
      <c r="H495" s="714" t="s">
        <v>133</v>
      </c>
      <c r="I495" s="714" t="s">
        <v>133</v>
      </c>
      <c r="J495" s="714" t="s">
        <v>133</v>
      </c>
      <c r="K495" s="975" t="s">
        <v>1042</v>
      </c>
      <c r="L495" s="1470" t="s">
        <v>24</v>
      </c>
      <c r="M495" s="1470"/>
      <c r="N495" s="390">
        <f>SUM(N492:N494)</f>
        <v>98.9</v>
      </c>
      <c r="O495" s="390">
        <f>SUM(O492:O494)</f>
        <v>98.9</v>
      </c>
      <c r="P495" s="390">
        <f>SUM(P492:P494)</f>
        <v>0</v>
      </c>
      <c r="Q495" s="390">
        <f>SUM(Q492:Q494)</f>
        <v>0</v>
      </c>
      <c r="R495" s="370"/>
      <c r="S495" s="343"/>
    </row>
    <row r="496" spans="1:19" s="1043" customFormat="1" ht="13.5" thickBot="1">
      <c r="A496" s="339" t="s">
        <v>10</v>
      </c>
      <c r="B496" s="367" t="s">
        <v>9</v>
      </c>
      <c r="C496" s="1097"/>
      <c r="D496" s="1098"/>
      <c r="E496" s="1307" t="s">
        <v>23</v>
      </c>
      <c r="F496" s="1309"/>
      <c r="G496" s="1309"/>
      <c r="H496" s="1309"/>
      <c r="I496" s="1309"/>
      <c r="J496" s="1309"/>
      <c r="K496" s="1309"/>
      <c r="L496" s="1309"/>
      <c r="M496" s="1309"/>
      <c r="N496" s="368">
        <f>N448+N451+N454+N457+N463+N466+N470+N473+N476+N479+N482+N485+N488+N491+N495</f>
        <v>6871.4</v>
      </c>
      <c r="O496" s="368">
        <f>O448+O451+O454+O457+O463+O466+O470+O473+O476+O479+O482+O485+O488+O491+O495</f>
        <v>6870.4</v>
      </c>
      <c r="P496" s="368">
        <f>P448+P451+P454+P457+P463+P466+P470+P473+P476+P479+P482+P485+P488+P491+P495</f>
        <v>152.4</v>
      </c>
      <c r="Q496" s="368">
        <f>Q448+Q451+Q454+Q457+Q463+Q466+Q470+Q473+Q476+Q479+Q482+Q485+Q488+Q491+Q495</f>
        <v>1</v>
      </c>
      <c r="R496" s="370"/>
      <c r="S496" s="343"/>
    </row>
    <row r="497" spans="1:19" s="1043" customFormat="1" ht="36.75" customHeight="1" thickBot="1">
      <c r="A497" s="339" t="s">
        <v>10</v>
      </c>
      <c r="B497" s="367" t="s">
        <v>10</v>
      </c>
      <c r="C497" s="1095"/>
      <c r="D497" s="1096"/>
      <c r="E497" s="1312" t="s">
        <v>574</v>
      </c>
      <c r="F497" s="1313"/>
      <c r="G497" s="1313"/>
      <c r="H497" s="1313"/>
      <c r="I497" s="1313"/>
      <c r="J497" s="1313"/>
      <c r="K497" s="1313"/>
      <c r="L497" s="1313"/>
      <c r="M497" s="1313"/>
      <c r="N497" s="341"/>
      <c r="O497" s="341"/>
      <c r="P497" s="341"/>
      <c r="Q497" s="371"/>
      <c r="R497" s="372"/>
      <c r="S497" s="343"/>
    </row>
    <row r="498" spans="1:19" s="1043" customFormat="1" ht="40.5" customHeight="1">
      <c r="A498" s="1290" t="s">
        <v>10</v>
      </c>
      <c r="B498" s="1293" t="s">
        <v>10</v>
      </c>
      <c r="C498" s="1293" t="s">
        <v>9</v>
      </c>
      <c r="D498" s="1489"/>
      <c r="E498" s="1616" t="s">
        <v>575</v>
      </c>
      <c r="F498" s="496" t="s">
        <v>576</v>
      </c>
      <c r="G498" s="497"/>
      <c r="H498" s="497"/>
      <c r="I498" s="497"/>
      <c r="J498" s="497">
        <v>2</v>
      </c>
      <c r="K498" s="498" t="s">
        <v>577</v>
      </c>
      <c r="L498" s="494" t="s">
        <v>32</v>
      </c>
      <c r="M498" s="499" t="s">
        <v>578</v>
      </c>
      <c r="N498" s="923">
        <v>50</v>
      </c>
      <c r="O498" s="924">
        <f>SUM(N498-Q498)</f>
        <v>0</v>
      </c>
      <c r="P498" s="924"/>
      <c r="Q498" s="925">
        <v>50</v>
      </c>
      <c r="R498" s="485" t="s">
        <v>579</v>
      </c>
      <c r="S498" s="1000" t="s">
        <v>16</v>
      </c>
    </row>
    <row r="499" spans="1:19" s="1043" customFormat="1" ht="36.75" customHeight="1">
      <c r="A499" s="1290"/>
      <c r="B499" s="1293"/>
      <c r="C499" s="1293"/>
      <c r="D499" s="1489"/>
      <c r="E499" s="1616"/>
      <c r="F499" s="999" t="s">
        <v>580</v>
      </c>
      <c r="G499" s="362">
        <v>16</v>
      </c>
      <c r="H499" s="362">
        <v>16</v>
      </c>
      <c r="I499" s="362">
        <v>16</v>
      </c>
      <c r="J499" s="362">
        <v>16</v>
      </c>
      <c r="K499" s="498" t="s">
        <v>577</v>
      </c>
      <c r="L499" s="500" t="s">
        <v>32</v>
      </c>
      <c r="M499" s="501" t="s">
        <v>578</v>
      </c>
      <c r="N499" s="926">
        <v>4.5</v>
      </c>
      <c r="O499" s="458">
        <f>SUM(N499-Q499)</f>
        <v>1.7000000000000002</v>
      </c>
      <c r="P499" s="927"/>
      <c r="Q499" s="928">
        <v>2.8</v>
      </c>
      <c r="R499" s="485" t="s">
        <v>581</v>
      </c>
      <c r="S499" s="1000" t="s">
        <v>460</v>
      </c>
    </row>
    <row r="500" spans="1:19" s="1043" customFormat="1" ht="89.25" customHeight="1">
      <c r="A500" s="1290"/>
      <c r="B500" s="1293"/>
      <c r="C500" s="1293"/>
      <c r="D500" s="1489"/>
      <c r="E500" s="1616"/>
      <c r="F500" s="999" t="s">
        <v>1033</v>
      </c>
      <c r="G500" s="362"/>
      <c r="H500" s="362"/>
      <c r="I500" s="362">
        <v>5</v>
      </c>
      <c r="J500" s="362">
        <v>5</v>
      </c>
      <c r="K500" s="498" t="s">
        <v>577</v>
      </c>
      <c r="L500" s="500" t="s">
        <v>255</v>
      </c>
      <c r="M500" s="501" t="s">
        <v>583</v>
      </c>
      <c r="N500" s="926">
        <v>4.5</v>
      </c>
      <c r="O500" s="458">
        <f>SUM(N500-Q500)</f>
        <v>4.5</v>
      </c>
      <c r="P500" s="927"/>
      <c r="Q500" s="928"/>
      <c r="R500" s="837" t="s">
        <v>1034</v>
      </c>
      <c r="S500" s="1000" t="s">
        <v>13</v>
      </c>
    </row>
    <row r="501" spans="1:19" s="1085" customFormat="1" ht="51.75" thickBot="1">
      <c r="A501" s="1290"/>
      <c r="B501" s="1293"/>
      <c r="C501" s="1293"/>
      <c r="D501" s="1489"/>
      <c r="E501" s="1616"/>
      <c r="F501" s="502" t="s">
        <v>582</v>
      </c>
      <c r="G501" s="362">
        <v>10</v>
      </c>
      <c r="H501" s="362">
        <v>10</v>
      </c>
      <c r="I501" s="362">
        <v>10</v>
      </c>
      <c r="J501" s="362">
        <v>10</v>
      </c>
      <c r="K501" s="498" t="s">
        <v>577</v>
      </c>
      <c r="L501" s="374" t="s">
        <v>40</v>
      </c>
      <c r="M501" s="503" t="s">
        <v>583</v>
      </c>
      <c r="N501" s="926">
        <v>15.5</v>
      </c>
      <c r="O501" s="921">
        <f>SUM(N501-Q501)</f>
        <v>15.5</v>
      </c>
      <c r="P501" s="458"/>
      <c r="Q501" s="920"/>
      <c r="R501" s="504" t="s">
        <v>584</v>
      </c>
      <c r="S501" s="1000" t="s">
        <v>13</v>
      </c>
    </row>
    <row r="502" spans="1:19" s="1085" customFormat="1" ht="39" thickBot="1">
      <c r="A502" s="1290"/>
      <c r="B502" s="1293"/>
      <c r="C502" s="1293"/>
      <c r="D502" s="1489"/>
      <c r="E502" s="1617"/>
      <c r="F502" s="967" t="s">
        <v>174</v>
      </c>
      <c r="G502" s="975" t="s">
        <v>133</v>
      </c>
      <c r="H502" s="975" t="s">
        <v>133</v>
      </c>
      <c r="I502" s="975" t="s">
        <v>133</v>
      </c>
      <c r="J502" s="975" t="s">
        <v>133</v>
      </c>
      <c r="K502" s="980" t="s">
        <v>585</v>
      </c>
      <c r="L502" s="1299" t="s">
        <v>24</v>
      </c>
      <c r="M502" s="1493"/>
      <c r="N502" s="929">
        <f t="shared" ref="N502:Q502" si="113">SUM(N498:N501)</f>
        <v>74.5</v>
      </c>
      <c r="O502" s="930">
        <f t="shared" si="113"/>
        <v>21.7</v>
      </c>
      <c r="P502" s="930">
        <f t="shared" si="113"/>
        <v>0</v>
      </c>
      <c r="Q502" s="467">
        <f t="shared" si="113"/>
        <v>52.8</v>
      </c>
      <c r="R502" s="505"/>
      <c r="S502" s="506"/>
    </row>
    <row r="503" spans="1:19" s="1043" customFormat="1" ht="57.75" customHeight="1">
      <c r="A503" s="1290" t="s">
        <v>10</v>
      </c>
      <c r="B503" s="1293" t="s">
        <v>10</v>
      </c>
      <c r="C503" s="1293" t="s">
        <v>10</v>
      </c>
      <c r="D503" s="1489"/>
      <c r="E503" s="1594" t="s">
        <v>586</v>
      </c>
      <c r="F503" s="999" t="s">
        <v>587</v>
      </c>
      <c r="G503" s="362"/>
      <c r="H503" s="362"/>
      <c r="I503" s="362">
        <v>1</v>
      </c>
      <c r="J503" s="362">
        <v>2</v>
      </c>
      <c r="K503" s="498" t="s">
        <v>577</v>
      </c>
      <c r="L503" s="500" t="s">
        <v>327</v>
      </c>
      <c r="M503" s="507" t="s">
        <v>588</v>
      </c>
      <c r="N503" s="926">
        <v>10</v>
      </c>
      <c r="O503" s="927">
        <f>SUM(N503-Q503)</f>
        <v>10</v>
      </c>
      <c r="P503" s="927"/>
      <c r="Q503" s="928"/>
      <c r="R503" s="374" t="s">
        <v>589</v>
      </c>
      <c r="S503" s="362">
        <v>3</v>
      </c>
    </row>
    <row r="504" spans="1:19" s="1043" customFormat="1" ht="51.75" thickBot="1">
      <c r="A504" s="1290"/>
      <c r="B504" s="1293"/>
      <c r="C504" s="1293"/>
      <c r="D504" s="1489"/>
      <c r="E504" s="1497"/>
      <c r="F504" s="999" t="s">
        <v>590</v>
      </c>
      <c r="G504" s="362" t="s">
        <v>133</v>
      </c>
      <c r="H504" s="362" t="s">
        <v>133</v>
      </c>
      <c r="I504" s="362" t="s">
        <v>133</v>
      </c>
      <c r="J504" s="362" t="s">
        <v>133</v>
      </c>
      <c r="K504" s="498" t="s">
        <v>577</v>
      </c>
      <c r="L504" s="494" t="s">
        <v>32</v>
      </c>
      <c r="M504" s="508" t="s">
        <v>39</v>
      </c>
      <c r="N504" s="926">
        <v>1</v>
      </c>
      <c r="O504" s="927">
        <f>SUM(N504-Q504)</f>
        <v>1</v>
      </c>
      <c r="P504" s="931"/>
      <c r="Q504" s="932"/>
      <c r="R504" s="374" t="s">
        <v>591</v>
      </c>
      <c r="S504" s="362" t="s">
        <v>133</v>
      </c>
    </row>
    <row r="505" spans="1:19" s="1043" customFormat="1" ht="39" thickBot="1">
      <c r="A505" s="1290"/>
      <c r="B505" s="1293"/>
      <c r="C505" s="1293"/>
      <c r="D505" s="1489"/>
      <c r="E505" s="1497"/>
      <c r="F505" s="967" t="s">
        <v>174</v>
      </c>
      <c r="G505" s="975" t="s">
        <v>133</v>
      </c>
      <c r="H505" s="975" t="s">
        <v>133</v>
      </c>
      <c r="I505" s="975" t="s">
        <v>133</v>
      </c>
      <c r="J505" s="975" t="s">
        <v>133</v>
      </c>
      <c r="K505" s="980" t="s">
        <v>585</v>
      </c>
      <c r="L505" s="1299" t="s">
        <v>24</v>
      </c>
      <c r="M505" s="1493"/>
      <c r="N505" s="929">
        <f>SUM(N503:N504)</f>
        <v>11</v>
      </c>
      <c r="O505" s="929">
        <f>SUM(O503:O504)</f>
        <v>11</v>
      </c>
      <c r="P505" s="929">
        <f>SUM(P503:P504)</f>
        <v>0</v>
      </c>
      <c r="Q505" s="933">
        <f>SUM(Q503:Q504)</f>
        <v>0</v>
      </c>
      <c r="R505" s="505"/>
      <c r="S505" s="362"/>
    </row>
    <row r="506" spans="1:19" s="1043" customFormat="1" ht="53.25" customHeight="1">
      <c r="A506" s="1290" t="s">
        <v>10</v>
      </c>
      <c r="B506" s="1293" t="s">
        <v>10</v>
      </c>
      <c r="C506" s="1293" t="s">
        <v>11</v>
      </c>
      <c r="D506" s="1489"/>
      <c r="E506" s="1490" t="s">
        <v>592</v>
      </c>
      <c r="F506" s="980" t="s">
        <v>593</v>
      </c>
      <c r="G506" s="1000" t="s">
        <v>594</v>
      </c>
      <c r="H506" s="1000" t="s">
        <v>594</v>
      </c>
      <c r="I506" s="1000" t="s">
        <v>594</v>
      </c>
      <c r="J506" s="1000" t="s">
        <v>594</v>
      </c>
      <c r="K506" s="498" t="s">
        <v>577</v>
      </c>
      <c r="L506" s="417" t="s">
        <v>32</v>
      </c>
      <c r="M506" s="509" t="s">
        <v>39</v>
      </c>
      <c r="N506" s="934">
        <v>11</v>
      </c>
      <c r="O506" s="935">
        <f>SUM(N506-Q506)</f>
        <v>11</v>
      </c>
      <c r="P506" s="935"/>
      <c r="Q506" s="936"/>
      <c r="R506" s="485" t="s">
        <v>595</v>
      </c>
      <c r="S506" s="1000" t="s">
        <v>594</v>
      </c>
    </row>
    <row r="507" spans="1:19" s="1085" customFormat="1" ht="38.25">
      <c r="A507" s="1290"/>
      <c r="B507" s="1293"/>
      <c r="C507" s="1293"/>
      <c r="D507" s="1489"/>
      <c r="E507" s="1490"/>
      <c r="F507" s="980" t="s">
        <v>596</v>
      </c>
      <c r="G507" s="1000" t="s">
        <v>133</v>
      </c>
      <c r="H507" s="1000" t="s">
        <v>133</v>
      </c>
      <c r="I507" s="1000" t="s">
        <v>133</v>
      </c>
      <c r="J507" s="1000" t="s">
        <v>133</v>
      </c>
      <c r="K507" s="498" t="s">
        <v>577</v>
      </c>
      <c r="L507" s="510" t="s">
        <v>327</v>
      </c>
      <c r="M507" s="507" t="s">
        <v>588</v>
      </c>
      <c r="N507" s="919">
        <v>16</v>
      </c>
      <c r="O507" s="927">
        <f>SUM(N507-Q507)</f>
        <v>16</v>
      </c>
      <c r="P507" s="937"/>
      <c r="Q507" s="938"/>
      <c r="R507" s="460" t="s">
        <v>597</v>
      </c>
      <c r="S507" s="1000" t="s">
        <v>133</v>
      </c>
    </row>
    <row r="508" spans="1:19" s="1085" customFormat="1" ht="71.25" customHeight="1" thickBot="1">
      <c r="A508" s="1290"/>
      <c r="B508" s="1293"/>
      <c r="C508" s="1293"/>
      <c r="D508" s="1489"/>
      <c r="E508" s="1490"/>
      <c r="F508" s="977" t="s">
        <v>598</v>
      </c>
      <c r="G508" s="1000" t="s">
        <v>460</v>
      </c>
      <c r="H508" s="1000" t="s">
        <v>460</v>
      </c>
      <c r="I508" s="1000" t="s">
        <v>460</v>
      </c>
      <c r="J508" s="1000" t="s">
        <v>460</v>
      </c>
      <c r="K508" s="498" t="s">
        <v>577</v>
      </c>
      <c r="L508" s="510" t="s">
        <v>327</v>
      </c>
      <c r="M508" s="507" t="s">
        <v>588</v>
      </c>
      <c r="N508" s="919">
        <v>4.5</v>
      </c>
      <c r="O508" s="927">
        <f>SUM(N508-Q508)</f>
        <v>4.5</v>
      </c>
      <c r="P508" s="939"/>
      <c r="Q508" s="940"/>
      <c r="R508" s="460" t="s">
        <v>599</v>
      </c>
      <c r="S508" s="1000" t="s">
        <v>460</v>
      </c>
    </row>
    <row r="509" spans="1:19" s="1085" customFormat="1" ht="18.75" customHeight="1" thickBot="1">
      <c r="A509" s="1290"/>
      <c r="B509" s="1293"/>
      <c r="C509" s="1293"/>
      <c r="D509" s="1489"/>
      <c r="E509" s="1491"/>
      <c r="F509" s="967" t="s">
        <v>174</v>
      </c>
      <c r="G509" s="975" t="s">
        <v>133</v>
      </c>
      <c r="H509" s="975" t="s">
        <v>133</v>
      </c>
      <c r="I509" s="975" t="s">
        <v>133</v>
      </c>
      <c r="J509" s="975" t="s">
        <v>133</v>
      </c>
      <c r="K509" s="980" t="s">
        <v>585</v>
      </c>
      <c r="L509" s="1492" t="s">
        <v>24</v>
      </c>
      <c r="M509" s="1493"/>
      <c r="N509" s="929">
        <f>SUM(N506:N508)</f>
        <v>31.5</v>
      </c>
      <c r="O509" s="929">
        <f t="shared" ref="O509:Q509" si="114">SUM(O506:O508)</f>
        <v>31.5</v>
      </c>
      <c r="P509" s="929">
        <f t="shared" si="114"/>
        <v>0</v>
      </c>
      <c r="Q509" s="933">
        <f t="shared" si="114"/>
        <v>0</v>
      </c>
      <c r="R509" s="505"/>
      <c r="S509" s="506"/>
    </row>
    <row r="510" spans="1:19" s="1043" customFormat="1" ht="13.5" thickBot="1">
      <c r="A510" s="512" t="s">
        <v>10</v>
      </c>
      <c r="B510" s="340" t="s">
        <v>10</v>
      </c>
      <c r="C510" s="1102"/>
      <c r="D510" s="1099"/>
      <c r="E510" s="1494" t="s">
        <v>23</v>
      </c>
      <c r="F510" s="1495"/>
      <c r="G510" s="1495"/>
      <c r="H510" s="1495"/>
      <c r="I510" s="1495"/>
      <c r="J510" s="1495"/>
      <c r="K510" s="1495"/>
      <c r="L510" s="1495"/>
      <c r="M510" s="1496"/>
      <c r="N510" s="513">
        <f>N502+N505+N509</f>
        <v>117</v>
      </c>
      <c r="O510" s="513">
        <f>O502+O505+O509</f>
        <v>64.2</v>
      </c>
      <c r="P510" s="513">
        <f>P502+P505+P509</f>
        <v>0</v>
      </c>
      <c r="Q510" s="513">
        <f>Q502+Q505+Q509</f>
        <v>52.8</v>
      </c>
      <c r="R510" s="428"/>
      <c r="S510" s="343"/>
    </row>
    <row r="511" spans="1:19" s="1043" customFormat="1" ht="34.5" customHeight="1" thickBot="1">
      <c r="A511" s="512" t="s">
        <v>10</v>
      </c>
      <c r="B511" s="340" t="s">
        <v>11</v>
      </c>
      <c r="C511" s="1095"/>
      <c r="D511" s="1096"/>
      <c r="E511" s="1312" t="s">
        <v>600</v>
      </c>
      <c r="F511" s="1592"/>
      <c r="G511" s="1592"/>
      <c r="H511" s="1592"/>
      <c r="I511" s="1592"/>
      <c r="J511" s="1592"/>
      <c r="K511" s="1592"/>
      <c r="L511" s="1313"/>
      <c r="M511" s="1313"/>
      <c r="N511" s="341"/>
      <c r="O511" s="341"/>
      <c r="P511" s="341"/>
      <c r="Q511" s="341"/>
      <c r="R511" s="342"/>
      <c r="S511" s="343"/>
    </row>
    <row r="512" spans="1:19" s="1043" customFormat="1" ht="25.5" customHeight="1">
      <c r="A512" s="1314" t="s">
        <v>10</v>
      </c>
      <c r="B512" s="1315" t="s">
        <v>11</v>
      </c>
      <c r="C512" s="1315" t="s">
        <v>9</v>
      </c>
      <c r="D512" s="1316"/>
      <c r="E512" s="1613" t="s">
        <v>601</v>
      </c>
      <c r="F512" s="1601" t="s">
        <v>1050</v>
      </c>
      <c r="G512" s="435"/>
      <c r="H512" s="435"/>
      <c r="I512" s="1618">
        <v>2</v>
      </c>
      <c r="J512" s="435"/>
      <c r="K512" s="1001" t="s">
        <v>602</v>
      </c>
      <c r="L512" s="446" t="s">
        <v>32</v>
      </c>
      <c r="M512" s="514" t="s">
        <v>603</v>
      </c>
      <c r="N512" s="432">
        <v>12</v>
      </c>
      <c r="O512" s="381">
        <f>SUM(N512-Q512)</f>
        <v>12</v>
      </c>
      <c r="P512" s="381"/>
      <c r="Q512" s="351"/>
      <c r="R512" s="440" t="s">
        <v>604</v>
      </c>
      <c r="S512" s="435">
        <v>2</v>
      </c>
    </row>
    <row r="513" spans="1:19" s="1043" customFormat="1" ht="246.75" customHeight="1">
      <c r="A513" s="1314"/>
      <c r="B513" s="1315"/>
      <c r="C513" s="1315"/>
      <c r="D513" s="1316"/>
      <c r="E513" s="1614"/>
      <c r="F513" s="1602"/>
      <c r="G513" s="435"/>
      <c r="H513" s="435"/>
      <c r="I513" s="1619"/>
      <c r="J513" s="435"/>
      <c r="K513" s="1001" t="s">
        <v>602</v>
      </c>
      <c r="L513" s="436" t="s">
        <v>112</v>
      </c>
      <c r="M513" s="515"/>
      <c r="N513" s="419">
        <v>3</v>
      </c>
      <c r="O513" s="420">
        <f>SUM(N513-Q513)</f>
        <v>3</v>
      </c>
      <c r="P513" s="420"/>
      <c r="Q513" s="360"/>
      <c r="R513" s="440"/>
      <c r="S513" s="435"/>
    </row>
    <row r="514" spans="1:19" s="1043" customFormat="1" ht="89.25" customHeight="1">
      <c r="A514" s="1314"/>
      <c r="B514" s="1315"/>
      <c r="C514" s="1315"/>
      <c r="D514" s="1316"/>
      <c r="E514" s="1614"/>
      <c r="F514" s="1601" t="s">
        <v>605</v>
      </c>
      <c r="G514" s="435"/>
      <c r="H514" s="435"/>
      <c r="I514" s="435"/>
      <c r="J514" s="435"/>
      <c r="K514" s="1001" t="s">
        <v>602</v>
      </c>
      <c r="L514" s="480" t="s">
        <v>255</v>
      </c>
      <c r="M514" s="516" t="s">
        <v>606</v>
      </c>
      <c r="N514" s="419">
        <v>0.08</v>
      </c>
      <c r="O514" s="420">
        <f>SUM(N514-Q514)</f>
        <v>0.08</v>
      </c>
      <c r="P514" s="420"/>
      <c r="Q514" s="360"/>
      <c r="R514" s="440"/>
      <c r="S514" s="435"/>
    </row>
    <row r="515" spans="1:19" s="1085" customFormat="1" ht="26.25" thickBot="1">
      <c r="A515" s="1314"/>
      <c r="B515" s="1315"/>
      <c r="C515" s="1315"/>
      <c r="D515" s="1316"/>
      <c r="E515" s="1614"/>
      <c r="F515" s="1602"/>
      <c r="G515" s="362"/>
      <c r="H515" s="362"/>
      <c r="I515" s="362"/>
      <c r="J515" s="362"/>
      <c r="K515" s="1001" t="s">
        <v>602</v>
      </c>
      <c r="L515" s="517" t="s">
        <v>255</v>
      </c>
      <c r="M515" s="518" t="s">
        <v>607</v>
      </c>
      <c r="N515" s="438">
        <v>4.0999999999999996</v>
      </c>
      <c r="O515" s="358">
        <f>SUM(N515-Q515)</f>
        <v>4.0999999999999996</v>
      </c>
      <c r="P515" s="358"/>
      <c r="Q515" s="439"/>
      <c r="R515" s="387" t="s">
        <v>608</v>
      </c>
      <c r="S515" s="1000" t="s">
        <v>609</v>
      </c>
    </row>
    <row r="516" spans="1:19" s="1085" customFormat="1" ht="39" thickBot="1">
      <c r="A516" s="1314"/>
      <c r="B516" s="1315"/>
      <c r="C516" s="1315"/>
      <c r="D516" s="1316"/>
      <c r="E516" s="1615"/>
      <c r="F516" s="967" t="s">
        <v>174</v>
      </c>
      <c r="G516" s="714" t="s">
        <v>133</v>
      </c>
      <c r="H516" s="714" t="s">
        <v>133</v>
      </c>
      <c r="I516" s="714" t="s">
        <v>133</v>
      </c>
      <c r="J516" s="714" t="s">
        <v>133</v>
      </c>
      <c r="K516" s="980" t="s">
        <v>498</v>
      </c>
      <c r="L516" s="1470" t="s">
        <v>24</v>
      </c>
      <c r="M516" s="1620"/>
      <c r="N516" s="390">
        <f t="shared" ref="N516:Q516" si="115">SUM(N512:N515)</f>
        <v>19.18</v>
      </c>
      <c r="O516" s="390">
        <f t="shared" si="115"/>
        <v>19.18</v>
      </c>
      <c r="P516" s="390">
        <f t="shared" si="115"/>
        <v>0</v>
      </c>
      <c r="Q516" s="390">
        <f t="shared" si="115"/>
        <v>0</v>
      </c>
      <c r="R516" s="370"/>
      <c r="S516" s="343"/>
    </row>
    <row r="517" spans="1:19" s="1043" customFormat="1" ht="165.75">
      <c r="A517" s="1301" t="s">
        <v>10</v>
      </c>
      <c r="B517" s="1303" t="s">
        <v>11</v>
      </c>
      <c r="C517" s="1621" t="s">
        <v>10</v>
      </c>
      <c r="D517" s="1624"/>
      <c r="E517" s="1627" t="s">
        <v>610</v>
      </c>
      <c r="F517" s="816" t="s">
        <v>1049</v>
      </c>
      <c r="G517" s="998" t="s">
        <v>16</v>
      </c>
      <c r="H517" s="998" t="s">
        <v>16</v>
      </c>
      <c r="I517" s="998" t="s">
        <v>16</v>
      </c>
      <c r="J517" s="998" t="s">
        <v>16</v>
      </c>
      <c r="K517" s="1008" t="s">
        <v>611</v>
      </c>
      <c r="L517" s="519" t="s">
        <v>32</v>
      </c>
      <c r="M517" s="520" t="s">
        <v>603</v>
      </c>
      <c r="N517" s="432">
        <v>3.8</v>
      </c>
      <c r="O517" s="420">
        <f>SUM(N517-Q517)</f>
        <v>3.8</v>
      </c>
      <c r="P517" s="521"/>
      <c r="Q517" s="522"/>
      <c r="R517" s="352" t="s">
        <v>612</v>
      </c>
      <c r="S517" s="353">
        <v>2</v>
      </c>
    </row>
    <row r="518" spans="1:19" s="1085" customFormat="1" ht="26.25" thickBot="1">
      <c r="A518" s="1302"/>
      <c r="B518" s="1291"/>
      <c r="C518" s="1622"/>
      <c r="D518" s="1625"/>
      <c r="E518" s="1628"/>
      <c r="F518" s="1008" t="s">
        <v>613</v>
      </c>
      <c r="G518" s="1002" t="s">
        <v>379</v>
      </c>
      <c r="H518" s="1002" t="s">
        <v>460</v>
      </c>
      <c r="I518" s="1002" t="s">
        <v>460</v>
      </c>
      <c r="J518" s="1002" t="s">
        <v>379</v>
      </c>
      <c r="K518" s="1008" t="s">
        <v>611</v>
      </c>
      <c r="L518" s="436" t="s">
        <v>255</v>
      </c>
      <c r="M518" s="523" t="s">
        <v>603</v>
      </c>
      <c r="N518" s="438">
        <v>15.619</v>
      </c>
      <c r="O518" s="358">
        <f>SUM(N518-Q518)</f>
        <v>15.619</v>
      </c>
      <c r="P518" s="524"/>
      <c r="Q518" s="511"/>
      <c r="R518" s="440" t="s">
        <v>614</v>
      </c>
      <c r="S518" s="435">
        <v>62</v>
      </c>
    </row>
    <row r="519" spans="1:19" s="1085" customFormat="1" ht="24.75" customHeight="1" thickBot="1">
      <c r="A519" s="1289"/>
      <c r="B519" s="1292"/>
      <c r="C519" s="1623"/>
      <c r="D519" s="1626"/>
      <c r="E519" s="1629"/>
      <c r="F519" s="967" t="s">
        <v>174</v>
      </c>
      <c r="G519" s="714" t="s">
        <v>133</v>
      </c>
      <c r="H519" s="714" t="s">
        <v>133</v>
      </c>
      <c r="I519" s="714" t="s">
        <v>133</v>
      </c>
      <c r="J519" s="714" t="s">
        <v>133</v>
      </c>
      <c r="K519" s="980" t="s">
        <v>498</v>
      </c>
      <c r="L519" s="1326" t="s">
        <v>24</v>
      </c>
      <c r="M519" s="1478"/>
      <c r="N519" s="390">
        <f>SUM(N517:N518)</f>
        <v>19.419</v>
      </c>
      <c r="O519" s="390">
        <f>SUM(O517:O518)</f>
        <v>19.419</v>
      </c>
      <c r="P519" s="390">
        <f>SUM(P517:P518)</f>
        <v>0</v>
      </c>
      <c r="Q519" s="390">
        <f>SUM(Q517:Q518)</f>
        <v>0</v>
      </c>
      <c r="R519" s="440"/>
      <c r="S519" s="435"/>
    </row>
    <row r="520" spans="1:19" s="1043" customFormat="1" ht="51">
      <c r="A520" s="1301" t="s">
        <v>10</v>
      </c>
      <c r="B520" s="1303" t="s">
        <v>11</v>
      </c>
      <c r="C520" s="1303" t="s">
        <v>11</v>
      </c>
      <c r="D520" s="1294"/>
      <c r="E520" s="1497" t="s">
        <v>615</v>
      </c>
      <c r="F520" s="468" t="s">
        <v>616</v>
      </c>
      <c r="G520" s="39"/>
      <c r="H520" s="39">
        <v>72</v>
      </c>
      <c r="I520" s="39">
        <v>71</v>
      </c>
      <c r="J520" s="39">
        <v>72</v>
      </c>
      <c r="K520" s="109" t="s">
        <v>617</v>
      </c>
      <c r="L520" s="525" t="s">
        <v>32</v>
      </c>
      <c r="M520" s="484" t="s">
        <v>603</v>
      </c>
      <c r="N520" s="419">
        <v>12</v>
      </c>
      <c r="O520" s="420">
        <f>SUM(N520-Q520)</f>
        <v>12</v>
      </c>
      <c r="P520" s="424"/>
      <c r="Q520" s="360"/>
      <c r="R520" s="387" t="s">
        <v>618</v>
      </c>
      <c r="S520" s="435">
        <v>215</v>
      </c>
    </row>
    <row r="521" spans="1:19" s="1085" customFormat="1" ht="13.5" thickBot="1">
      <c r="A521" s="1302"/>
      <c r="B521" s="1291"/>
      <c r="C521" s="1291"/>
      <c r="D521" s="1295"/>
      <c r="E521" s="1497"/>
      <c r="F521" s="362"/>
      <c r="G521" s="362"/>
      <c r="H521" s="362"/>
      <c r="I521" s="362"/>
      <c r="J521" s="362"/>
      <c r="K521" s="999"/>
      <c r="L521" s="346"/>
      <c r="M521" s="526"/>
      <c r="N521" s="438"/>
      <c r="O521" s="470">
        <f>SUM(N521-Q521)</f>
        <v>0</v>
      </c>
      <c r="P521" s="476"/>
      <c r="Q521" s="477"/>
      <c r="R521" s="440"/>
      <c r="S521" s="435"/>
    </row>
    <row r="522" spans="1:19" s="1085" customFormat="1" ht="39" thickBot="1">
      <c r="A522" s="1289"/>
      <c r="B522" s="1292"/>
      <c r="C522" s="1292"/>
      <c r="D522" s="1296"/>
      <c r="E522" s="1497"/>
      <c r="F522" s="967" t="s">
        <v>174</v>
      </c>
      <c r="G522" s="714" t="s">
        <v>133</v>
      </c>
      <c r="H522" s="714" t="s">
        <v>133</v>
      </c>
      <c r="I522" s="714" t="s">
        <v>133</v>
      </c>
      <c r="J522" s="714" t="s">
        <v>133</v>
      </c>
      <c r="K522" s="980" t="s">
        <v>498</v>
      </c>
      <c r="L522" s="1322" t="s">
        <v>24</v>
      </c>
      <c r="M522" s="1498"/>
      <c r="N522" s="390">
        <f t="shared" ref="N522:Q522" si="116">SUM(N520:N521)</f>
        <v>12</v>
      </c>
      <c r="O522" s="390">
        <f t="shared" si="116"/>
        <v>12</v>
      </c>
      <c r="P522" s="369">
        <f t="shared" si="116"/>
        <v>0</v>
      </c>
      <c r="Q522" s="369">
        <f t="shared" si="116"/>
        <v>0</v>
      </c>
      <c r="R522" s="370"/>
      <c r="S522" s="343"/>
    </row>
    <row r="523" spans="1:19" s="1043" customFormat="1" ht="13.5" thickBot="1">
      <c r="A523" s="339" t="s">
        <v>10</v>
      </c>
      <c r="B523" s="367" t="s">
        <v>33</v>
      </c>
      <c r="C523" s="1097"/>
      <c r="D523" s="1103"/>
      <c r="E523" s="1309" t="s">
        <v>23</v>
      </c>
      <c r="F523" s="1309"/>
      <c r="G523" s="1309"/>
      <c r="H523" s="1309"/>
      <c r="I523" s="1309"/>
      <c r="J523" s="1309"/>
      <c r="K523" s="1309"/>
      <c r="L523" s="1309"/>
      <c r="M523" s="1308"/>
      <c r="N523" s="513">
        <f>N516+N519+N522</f>
        <v>50.599000000000004</v>
      </c>
      <c r="O523" s="513">
        <f>O516+O519+O522</f>
        <v>50.599000000000004</v>
      </c>
      <c r="P523" s="513">
        <f>P516+P519+P522</f>
        <v>0</v>
      </c>
      <c r="Q523" s="527">
        <f>Q516+Q519+Q522</f>
        <v>0</v>
      </c>
      <c r="R523" s="370"/>
      <c r="S523" s="343"/>
    </row>
    <row r="524" spans="1:19" s="1043" customFormat="1" ht="13.5" thickBot="1">
      <c r="A524" s="528" t="s">
        <v>10</v>
      </c>
      <c r="B524" s="1003"/>
      <c r="C524" s="1007"/>
      <c r="D524" s="1104"/>
      <c r="E524" s="1300" t="s">
        <v>25</v>
      </c>
      <c r="F524" s="1309"/>
      <c r="G524" s="1309"/>
      <c r="H524" s="1309"/>
      <c r="I524" s="1309"/>
      <c r="J524" s="1309"/>
      <c r="K524" s="1309"/>
      <c r="L524" s="1309"/>
      <c r="M524" s="1308"/>
      <c r="N524" s="368">
        <f>N496+N510+N523</f>
        <v>7038.9989999999998</v>
      </c>
      <c r="O524" s="368">
        <f>O496+O510+O523</f>
        <v>6985.1989999999996</v>
      </c>
      <c r="P524" s="368">
        <f>P496+P510+P523</f>
        <v>152.4</v>
      </c>
      <c r="Q524" s="369">
        <f>Q496+Q510+Q523</f>
        <v>53.8</v>
      </c>
      <c r="R524" s="370"/>
      <c r="S524" s="343"/>
    </row>
    <row r="525" spans="1:19" s="1108" customFormat="1" ht="26.25" thickBot="1">
      <c r="A525" s="1105"/>
      <c r="B525" s="1005"/>
      <c r="C525" s="1005"/>
      <c r="D525" s="1106"/>
      <c r="E525" s="529" t="s">
        <v>26</v>
      </c>
      <c r="F525" s="1005"/>
      <c r="G525" s="1005"/>
      <c r="H525" s="1005"/>
      <c r="I525" s="1005"/>
      <c r="J525" s="1005"/>
      <c r="K525" s="1107"/>
      <c r="L525" s="529"/>
      <c r="M525" s="530"/>
      <c r="N525" s="363">
        <f>SUM(N443+N524)</f>
        <v>7146.6989999999996</v>
      </c>
      <c r="O525" s="531">
        <f>SUM(O443+O524)</f>
        <v>7052.8989999999994</v>
      </c>
      <c r="P525" s="363">
        <f>SUM(P443+P524)</f>
        <v>152.4</v>
      </c>
      <c r="Q525" s="390">
        <f>SUM(Q443+Q524)</f>
        <v>93.8</v>
      </c>
      <c r="R525" s="487"/>
      <c r="S525" s="488"/>
    </row>
    <row r="526" spans="1:19" s="1043" customFormat="1" ht="13.5" thickBot="1">
      <c r="A526" s="532"/>
      <c r="B526" s="533"/>
      <c r="C526" s="533"/>
      <c r="D526" s="533"/>
      <c r="E526" s="534"/>
      <c r="F526" s="1045"/>
      <c r="G526" s="1045"/>
      <c r="H526" s="1045"/>
      <c r="I526" s="1045"/>
      <c r="J526" s="1045"/>
      <c r="K526" s="534"/>
      <c r="L526" s="535"/>
      <c r="M526" s="536"/>
      <c r="N526" s="537"/>
      <c r="O526" s="537"/>
      <c r="P526" s="537"/>
      <c r="Q526" s="537"/>
      <c r="R526" s="538"/>
      <c r="S526" s="330"/>
    </row>
    <row r="527" spans="1:19" s="1109" customFormat="1" ht="13.5" thickBot="1">
      <c r="A527" s="1499" t="s">
        <v>68</v>
      </c>
      <c r="B527" s="1500"/>
      <c r="C527" s="1500"/>
      <c r="D527" s="1500"/>
      <c r="E527" s="1500"/>
      <c r="F527" s="1500"/>
      <c r="G527" s="1500"/>
      <c r="H527" s="1500"/>
      <c r="I527" s="1500"/>
      <c r="J527" s="1500"/>
      <c r="K527" s="1500"/>
      <c r="L527" s="1500"/>
      <c r="M527" s="1501"/>
      <c r="N527" s="1630" t="s">
        <v>130</v>
      </c>
      <c r="O527" s="1631"/>
      <c r="P527" s="1631"/>
      <c r="Q527" s="1632"/>
      <c r="R527" s="539"/>
      <c r="S527" s="540"/>
    </row>
    <row r="528" spans="1:19" s="1085" customFormat="1" ht="13.5" thickBot="1">
      <c r="A528" s="1633" t="s">
        <v>24</v>
      </c>
      <c r="B528" s="1634"/>
      <c r="C528" s="1634"/>
      <c r="D528" s="1634"/>
      <c r="E528" s="1634"/>
      <c r="F528" s="1634"/>
      <c r="G528" s="1634"/>
      <c r="H528" s="1634"/>
      <c r="I528" s="1634"/>
      <c r="J528" s="1634"/>
      <c r="K528" s="1634"/>
      <c r="L528" s="1634"/>
      <c r="M528" s="1635"/>
      <c r="N528" s="1636">
        <f>SUM(N529+N540)</f>
        <v>7146.6990000000005</v>
      </c>
      <c r="O528" s="1637"/>
      <c r="P528" s="1637"/>
      <c r="Q528" s="1638"/>
      <c r="R528" s="538"/>
      <c r="S528" s="330"/>
    </row>
    <row r="529" spans="1:19" s="1085" customFormat="1" ht="13.5" thickBot="1">
      <c r="A529" s="1483" t="s">
        <v>28</v>
      </c>
      <c r="B529" s="1484"/>
      <c r="C529" s="1484"/>
      <c r="D529" s="1484"/>
      <c r="E529" s="1484"/>
      <c r="F529" s="1484"/>
      <c r="G529" s="1484"/>
      <c r="H529" s="1484"/>
      <c r="I529" s="1484"/>
      <c r="J529" s="1484"/>
      <c r="K529" s="1484"/>
      <c r="L529" s="1484"/>
      <c r="M529" s="1639"/>
      <c r="N529" s="1640">
        <f>SUM(N530:N539)</f>
        <v>2964.2990000000004</v>
      </c>
      <c r="O529" s="1641"/>
      <c r="P529" s="1641"/>
      <c r="Q529" s="1642"/>
      <c r="R529" s="541"/>
      <c r="S529" s="330"/>
    </row>
    <row r="530" spans="1:19" s="1085" customFormat="1">
      <c r="A530" s="1643" t="s">
        <v>47</v>
      </c>
      <c r="B530" s="1605"/>
      <c r="C530" s="1605"/>
      <c r="D530" s="1605"/>
      <c r="E530" s="1605"/>
      <c r="F530" s="1605"/>
      <c r="G530" s="1605"/>
      <c r="H530" s="1605"/>
      <c r="I530" s="1605"/>
      <c r="J530" s="1605"/>
      <c r="K530" s="1605"/>
      <c r="L530" s="1605"/>
      <c r="M530" s="1298"/>
      <c r="N530" s="1341">
        <f>SUMIF(L410:L526,"SB",N410:N526)</f>
        <v>2240.6000000000004</v>
      </c>
      <c r="O530" s="1342"/>
      <c r="P530" s="1342"/>
      <c r="Q530" s="1343"/>
      <c r="R530" s="541"/>
      <c r="S530" s="330"/>
    </row>
    <row r="531" spans="1:19" s="1085" customFormat="1">
      <c r="A531" s="1338" t="s">
        <v>48</v>
      </c>
      <c r="B531" s="1339"/>
      <c r="C531" s="1339"/>
      <c r="D531" s="1339"/>
      <c r="E531" s="1339"/>
      <c r="F531" s="1339"/>
      <c r="G531" s="1339"/>
      <c r="H531" s="1339"/>
      <c r="I531" s="1339"/>
      <c r="J531" s="1339"/>
      <c r="K531" s="1339"/>
      <c r="L531" s="1339"/>
      <c r="M531" s="1340"/>
      <c r="N531" s="1341">
        <f>SUMIF(L410:L528,"VD",N410:N528)</f>
        <v>444.59999999999997</v>
      </c>
      <c r="O531" s="1342"/>
      <c r="P531" s="1342"/>
      <c r="Q531" s="1343"/>
      <c r="R531" s="329"/>
      <c r="S531" s="329"/>
    </row>
    <row r="532" spans="1:19" s="1085" customFormat="1">
      <c r="A532" s="1645" t="s">
        <v>61</v>
      </c>
      <c r="B532" s="1646"/>
      <c r="C532" s="1646"/>
      <c r="D532" s="1646"/>
      <c r="E532" s="1646"/>
      <c r="F532" s="1646"/>
      <c r="G532" s="1646"/>
      <c r="H532" s="1646"/>
      <c r="I532" s="1646"/>
      <c r="J532" s="1646"/>
      <c r="K532" s="1646"/>
      <c r="L532" s="1646"/>
      <c r="M532" s="1647"/>
      <c r="N532" s="1341">
        <f>SUMIF(L410:L526,"ML",N410:N526)</f>
        <v>0</v>
      </c>
      <c r="O532" s="1342"/>
      <c r="P532" s="1342"/>
      <c r="Q532" s="1343"/>
      <c r="R532" s="329"/>
      <c r="S532" s="329"/>
    </row>
    <row r="533" spans="1:19" s="1085" customFormat="1">
      <c r="A533" s="1338" t="s">
        <v>49</v>
      </c>
      <c r="B533" s="1339"/>
      <c r="C533" s="1339"/>
      <c r="D533" s="1339"/>
      <c r="E533" s="1339"/>
      <c r="F533" s="1339"/>
      <c r="G533" s="1339"/>
      <c r="H533" s="1339"/>
      <c r="I533" s="1339"/>
      <c r="J533" s="1339"/>
      <c r="K533" s="1339"/>
      <c r="L533" s="1339"/>
      <c r="M533" s="1340"/>
      <c r="N533" s="1341">
        <f>SUMIF(L410:L526,"SP",N410:N526)</f>
        <v>0</v>
      </c>
      <c r="O533" s="1342"/>
      <c r="P533" s="1342"/>
      <c r="Q533" s="1343"/>
      <c r="R533" s="329"/>
      <c r="S533" s="329"/>
    </row>
    <row r="534" spans="1:19" s="1085" customFormat="1">
      <c r="A534" s="1648" t="s">
        <v>77</v>
      </c>
      <c r="B534" s="1603"/>
      <c r="C534" s="1603"/>
      <c r="D534" s="1603"/>
      <c r="E534" s="1603"/>
      <c r="F534" s="1603"/>
      <c r="G534" s="1603"/>
      <c r="H534" s="1603"/>
      <c r="I534" s="1603"/>
      <c r="J534" s="1603"/>
      <c r="K534" s="1603"/>
      <c r="L534" s="1603"/>
      <c r="M534" s="1607"/>
      <c r="N534" s="1341">
        <f>SUMIF(L409:L525,"ESB",N409:N525)</f>
        <v>0</v>
      </c>
      <c r="O534" s="1342"/>
      <c r="P534" s="1342"/>
      <c r="Q534" s="1343"/>
      <c r="R534" s="329"/>
      <c r="S534" s="329"/>
    </row>
    <row r="535" spans="1:19" s="1085" customFormat="1">
      <c r="A535" s="1338" t="s">
        <v>50</v>
      </c>
      <c r="B535" s="1339"/>
      <c r="C535" s="1339"/>
      <c r="D535" s="1339"/>
      <c r="E535" s="1339"/>
      <c r="F535" s="1339"/>
      <c r="G535" s="1339"/>
      <c r="H535" s="1339"/>
      <c r="I535" s="1339"/>
      <c r="J535" s="1339"/>
      <c r="K535" s="1339"/>
      <c r="L535" s="1339"/>
      <c r="M535" s="1340"/>
      <c r="N535" s="1341">
        <f>SUMIF(L408:L524,"VIP",N408:N524)</f>
        <v>0</v>
      </c>
      <c r="O535" s="1342"/>
      <c r="P535" s="1342"/>
      <c r="Q535" s="1343"/>
      <c r="R535" s="329"/>
      <c r="S535" s="329"/>
    </row>
    <row r="536" spans="1:19" s="1085" customFormat="1">
      <c r="A536" s="1338" t="s">
        <v>51</v>
      </c>
      <c r="B536" s="1339"/>
      <c r="C536" s="1339"/>
      <c r="D536" s="1339"/>
      <c r="E536" s="1339"/>
      <c r="F536" s="1339"/>
      <c r="G536" s="1339"/>
      <c r="H536" s="1339"/>
      <c r="I536" s="1339"/>
      <c r="J536" s="1339"/>
      <c r="K536" s="1339"/>
      <c r="L536" s="1339"/>
      <c r="M536" s="1340"/>
      <c r="N536" s="1341">
        <f>SUMIF(L409:L525,"SL",N409:N525)</f>
        <v>0</v>
      </c>
      <c r="O536" s="1342"/>
      <c r="P536" s="1342"/>
      <c r="Q536" s="1343"/>
      <c r="R536" s="329"/>
      <c r="S536" s="329"/>
    </row>
    <row r="537" spans="1:19" s="1085" customFormat="1">
      <c r="A537" s="1338" t="s">
        <v>60</v>
      </c>
      <c r="B537" s="1339"/>
      <c r="C537" s="1339"/>
      <c r="D537" s="1339"/>
      <c r="E537" s="1339"/>
      <c r="F537" s="1339"/>
      <c r="G537" s="1339"/>
      <c r="H537" s="1339"/>
      <c r="I537" s="1339"/>
      <c r="J537" s="1339"/>
      <c r="K537" s="1339"/>
      <c r="L537" s="1339"/>
      <c r="M537" s="1340"/>
      <c r="N537" s="1341">
        <f>SUMIF(L405:L523,"DK",N405:N523)</f>
        <v>0</v>
      </c>
      <c r="O537" s="1342"/>
      <c r="P537" s="1342"/>
      <c r="Q537" s="1343"/>
      <c r="R537" s="329"/>
      <c r="S537" s="329"/>
    </row>
    <row r="538" spans="1:19" s="1085" customFormat="1">
      <c r="A538" s="1338" t="s">
        <v>52</v>
      </c>
      <c r="B538" s="1339"/>
      <c r="C538" s="1339"/>
      <c r="D538" s="1339"/>
      <c r="E538" s="1339"/>
      <c r="F538" s="1339"/>
      <c r="G538" s="1339"/>
      <c r="H538" s="1339"/>
      <c r="I538" s="1339"/>
      <c r="J538" s="1339"/>
      <c r="K538" s="1339"/>
      <c r="L538" s="1339"/>
      <c r="M538" s="1340"/>
      <c r="N538" s="1341">
        <f>SUMIF(L410:L523,"VB",N410:N523)</f>
        <v>279.09900000000005</v>
      </c>
      <c r="O538" s="1342"/>
      <c r="P538" s="1342"/>
      <c r="Q538" s="1343"/>
      <c r="R538" s="329"/>
      <c r="S538" s="329"/>
    </row>
    <row r="539" spans="1:19" s="1085" customFormat="1" ht="13.5" thickBot="1">
      <c r="A539" s="1338" t="s">
        <v>76</v>
      </c>
      <c r="B539" s="1339"/>
      <c r="C539" s="1339"/>
      <c r="D539" s="1339"/>
      <c r="E539" s="1339"/>
      <c r="F539" s="1339"/>
      <c r="G539" s="1339"/>
      <c r="H539" s="1339"/>
      <c r="I539" s="1339"/>
      <c r="J539" s="1339"/>
      <c r="K539" s="1339"/>
      <c r="L539" s="1339"/>
      <c r="M539" s="1340"/>
      <c r="N539" s="1341">
        <f>SUMIF(L407:L523,"KLB",N407:N523)</f>
        <v>0</v>
      </c>
      <c r="O539" s="1342"/>
      <c r="P539" s="1342"/>
      <c r="Q539" s="1343"/>
      <c r="R539" s="329"/>
      <c r="S539" s="329"/>
    </row>
    <row r="540" spans="1:19" s="1085" customFormat="1" ht="13.5" thickBot="1">
      <c r="A540" s="1483" t="s">
        <v>29</v>
      </c>
      <c r="B540" s="1484"/>
      <c r="C540" s="1484"/>
      <c r="D540" s="1484"/>
      <c r="E540" s="1484"/>
      <c r="F540" s="1484"/>
      <c r="G540" s="1484"/>
      <c r="H540" s="1484"/>
      <c r="I540" s="1484"/>
      <c r="J540" s="1484"/>
      <c r="K540" s="1484"/>
      <c r="L540" s="1484"/>
      <c r="M540" s="1485"/>
      <c r="N540" s="1640">
        <f>SUM(N541:Q544)</f>
        <v>4182.4000000000005</v>
      </c>
      <c r="O540" s="1641"/>
      <c r="P540" s="1641"/>
      <c r="Q540" s="1642"/>
      <c r="R540" s="329"/>
      <c r="S540" s="329"/>
    </row>
    <row r="541" spans="1:19" s="1085" customFormat="1">
      <c r="A541" s="1338" t="s">
        <v>53</v>
      </c>
      <c r="B541" s="1339"/>
      <c r="C541" s="1339"/>
      <c r="D541" s="1339"/>
      <c r="E541" s="1339"/>
      <c r="F541" s="1339"/>
      <c r="G541" s="1339"/>
      <c r="H541" s="1339"/>
      <c r="I541" s="1339"/>
      <c r="J541" s="1339"/>
      <c r="K541" s="1339"/>
      <c r="L541" s="1339"/>
      <c r="M541" s="1340"/>
      <c r="N541" s="1341">
        <f>SUMIF(L410:L526,"KL",N410:N526)</f>
        <v>0</v>
      </c>
      <c r="O541" s="1342"/>
      <c r="P541" s="1342"/>
      <c r="Q541" s="1343"/>
      <c r="R541" s="329"/>
      <c r="S541" s="329"/>
    </row>
    <row r="542" spans="1:19" s="1085" customFormat="1">
      <c r="A542" s="1338" t="s">
        <v>54</v>
      </c>
      <c r="B542" s="1339"/>
      <c r="C542" s="1339"/>
      <c r="D542" s="1339"/>
      <c r="E542" s="1339"/>
      <c r="F542" s="1339"/>
      <c r="G542" s="1339"/>
      <c r="H542" s="1339"/>
      <c r="I542" s="1339"/>
      <c r="J542" s="1339"/>
      <c r="K542" s="1339"/>
      <c r="L542" s="1339"/>
      <c r="M542" s="1340"/>
      <c r="N542" s="1341">
        <f>SUMIF(L410:L526,"ES",N410:N526)</f>
        <v>97.699999999999989</v>
      </c>
      <c r="O542" s="1342"/>
      <c r="P542" s="1342"/>
      <c r="Q542" s="1343"/>
      <c r="R542" s="329"/>
      <c r="S542" s="329"/>
    </row>
    <row r="543" spans="1:19" s="1085" customFormat="1">
      <c r="A543" s="1486" t="s">
        <v>62</v>
      </c>
      <c r="B543" s="1487"/>
      <c r="C543" s="1487"/>
      <c r="D543" s="1487"/>
      <c r="E543" s="1487"/>
      <c r="F543" s="1487"/>
      <c r="G543" s="1487"/>
      <c r="H543" s="1487"/>
      <c r="I543" s="1487"/>
      <c r="J543" s="1487"/>
      <c r="K543" s="1487"/>
      <c r="L543" s="1487"/>
      <c r="M543" s="1488"/>
      <c r="N543" s="1341">
        <f>SUMIF(L410:L526,"VBF",N410:N526)</f>
        <v>4054.2000000000003</v>
      </c>
      <c r="O543" s="1342"/>
      <c r="P543" s="1342"/>
      <c r="Q543" s="1343"/>
      <c r="R543" s="329"/>
      <c r="S543" s="329"/>
    </row>
    <row r="544" spans="1:19" s="1085" customFormat="1" ht="13.5" thickBot="1">
      <c r="A544" s="1344" t="s">
        <v>55</v>
      </c>
      <c r="B544" s="1345"/>
      <c r="C544" s="1345"/>
      <c r="D544" s="1345"/>
      <c r="E544" s="1345"/>
      <c r="F544" s="1345"/>
      <c r="G544" s="1345"/>
      <c r="H544" s="1345"/>
      <c r="I544" s="1345"/>
      <c r="J544" s="1345"/>
      <c r="K544" s="1345"/>
      <c r="L544" s="1345"/>
      <c r="M544" s="1346"/>
      <c r="N544" s="1347">
        <f>SUMIF(L410:L526,"Kt.",N410:N526)</f>
        <v>30.5</v>
      </c>
      <c r="O544" s="1348"/>
      <c r="P544" s="1348"/>
      <c r="Q544" s="1349"/>
      <c r="R544" s="329"/>
      <c r="S544" s="329"/>
    </row>
    <row r="545" spans="1:19">
      <c r="R545" s="52" t="s">
        <v>45</v>
      </c>
    </row>
    <row r="546" spans="1:19" s="61" customFormat="1">
      <c r="A546" s="60"/>
      <c r="B546" s="60"/>
      <c r="C546" s="60"/>
      <c r="D546" s="1022"/>
      <c r="E546" s="1644" t="s">
        <v>619</v>
      </c>
      <c r="F546" s="1644"/>
      <c r="G546" s="1644"/>
      <c r="H546" s="1644"/>
      <c r="I546" s="1644"/>
      <c r="J546" s="1644"/>
      <c r="K546" s="1644"/>
      <c r="L546" s="1644"/>
      <c r="M546" s="1644"/>
      <c r="N546" s="1644"/>
      <c r="O546" s="1644"/>
      <c r="P546" s="1644"/>
      <c r="Q546" s="1644"/>
      <c r="R546" s="1110" t="s">
        <v>165</v>
      </c>
      <c r="S546" s="544">
        <v>13</v>
      </c>
    </row>
    <row r="547" spans="1:19" s="61" customFormat="1">
      <c r="A547" s="1350" t="s">
        <v>43</v>
      </c>
      <c r="B547" s="1350"/>
      <c r="C547" s="1350"/>
      <c r="D547" s="1350"/>
      <c r="E547" s="1350"/>
      <c r="F547" s="1350"/>
      <c r="G547" s="1350"/>
      <c r="H547" s="1350"/>
      <c r="I547" s="1350"/>
      <c r="J547" s="1350"/>
      <c r="K547" s="1350"/>
      <c r="L547" s="1350"/>
      <c r="M547" s="1350"/>
      <c r="N547" s="1350"/>
      <c r="O547" s="1350"/>
      <c r="P547" s="1350"/>
      <c r="Q547" s="1350"/>
      <c r="R547" s="1350"/>
      <c r="S547" s="840"/>
    </row>
    <row r="548" spans="1:19" s="61" customFormat="1" ht="13.5" customHeight="1" thickBot="1">
      <c r="A548" s="60"/>
      <c r="B548" s="60"/>
      <c r="C548" s="60"/>
      <c r="D548" s="1022"/>
      <c r="E548" s="117"/>
      <c r="F548" s="1021"/>
      <c r="G548" s="1021"/>
      <c r="H548" s="1021"/>
      <c r="I548" s="1021"/>
      <c r="J548" s="1021"/>
      <c r="K548" s="1021"/>
      <c r="L548" s="542"/>
      <c r="M548" s="542"/>
      <c r="N548" s="543"/>
      <c r="O548" s="545"/>
      <c r="P548" s="545"/>
      <c r="Q548" s="545"/>
      <c r="R548" s="546" t="s">
        <v>46</v>
      </c>
      <c r="S548" s="546"/>
    </row>
    <row r="549" spans="1:19" s="1056" customFormat="1" ht="12.75" customHeight="1">
      <c r="A549" s="1129" t="s">
        <v>0</v>
      </c>
      <c r="B549" s="1351" t="s">
        <v>1</v>
      </c>
      <c r="C549" s="1355" t="s">
        <v>2</v>
      </c>
      <c r="D549" s="1455" t="s">
        <v>69</v>
      </c>
      <c r="E549" s="1459" t="s">
        <v>3</v>
      </c>
      <c r="F549" s="1166" t="s">
        <v>120</v>
      </c>
      <c r="G549" s="1169" t="s">
        <v>121</v>
      </c>
      <c r="H549" s="1169"/>
      <c r="I549" s="1169"/>
      <c r="J549" s="1169"/>
      <c r="K549" s="1166" t="s">
        <v>122</v>
      </c>
      <c r="L549" s="1471" t="s">
        <v>8</v>
      </c>
      <c r="M549" s="1475" t="s">
        <v>4</v>
      </c>
      <c r="N549" s="1141" t="s">
        <v>130</v>
      </c>
      <c r="O549" s="1142"/>
      <c r="P549" s="1142"/>
      <c r="Q549" s="1143"/>
      <c r="R549" s="1144" t="s">
        <v>78</v>
      </c>
      <c r="S549" s="1145"/>
    </row>
    <row r="550" spans="1:19" s="1056" customFormat="1" ht="13.5" thickBot="1">
      <c r="A550" s="1130"/>
      <c r="B550" s="1352"/>
      <c r="C550" s="1356"/>
      <c r="D550" s="1456"/>
      <c r="E550" s="1460"/>
      <c r="F550" s="1167"/>
      <c r="G550" s="1170"/>
      <c r="H550" s="1170"/>
      <c r="I550" s="1170"/>
      <c r="J550" s="1170"/>
      <c r="K550" s="1167"/>
      <c r="L550" s="1472"/>
      <c r="M550" s="1476"/>
      <c r="N550" s="1148" t="s">
        <v>27</v>
      </c>
      <c r="O550" s="1172" t="s">
        <v>6</v>
      </c>
      <c r="P550" s="1524"/>
      <c r="Q550" s="1524"/>
      <c r="R550" s="1146"/>
      <c r="S550" s="1147"/>
    </row>
    <row r="551" spans="1:19" s="1056" customFormat="1">
      <c r="A551" s="1130"/>
      <c r="B551" s="1353"/>
      <c r="C551" s="1357"/>
      <c r="D551" s="1457"/>
      <c r="E551" s="1460"/>
      <c r="F551" s="1167"/>
      <c r="G551" s="1170" t="s">
        <v>123</v>
      </c>
      <c r="H551" s="1170" t="s">
        <v>124</v>
      </c>
      <c r="I551" s="1170" t="s">
        <v>125</v>
      </c>
      <c r="J551" s="1170" t="s">
        <v>126</v>
      </c>
      <c r="K551" s="1167"/>
      <c r="L551" s="1473"/>
      <c r="M551" s="1476"/>
      <c r="N551" s="1149"/>
      <c r="O551" s="1172" t="s">
        <v>5</v>
      </c>
      <c r="P551" s="1173"/>
      <c r="Q551" s="1174" t="s">
        <v>7</v>
      </c>
      <c r="R551" s="1137" t="s">
        <v>31</v>
      </c>
      <c r="S551" s="1139" t="s">
        <v>131</v>
      </c>
    </row>
    <row r="552" spans="1:19" s="1056" customFormat="1" ht="64.5" customHeight="1" thickBot="1">
      <c r="A552" s="1131"/>
      <c r="B552" s="1354"/>
      <c r="C552" s="1358"/>
      <c r="D552" s="1458"/>
      <c r="E552" s="1461"/>
      <c r="F552" s="1168"/>
      <c r="G552" s="1171"/>
      <c r="H552" s="1171"/>
      <c r="I552" s="1171"/>
      <c r="J552" s="1171"/>
      <c r="K552" s="1168"/>
      <c r="L552" s="1474"/>
      <c r="M552" s="1477"/>
      <c r="N552" s="1150"/>
      <c r="O552" s="1057" t="s">
        <v>5</v>
      </c>
      <c r="P552" s="1057" t="s">
        <v>22</v>
      </c>
      <c r="Q552" s="1175"/>
      <c r="R552" s="1138"/>
      <c r="S552" s="1140"/>
    </row>
    <row r="553" spans="1:19" s="812" customFormat="1" ht="13.5" thickBot="1">
      <c r="A553" s="1058" t="s">
        <v>15</v>
      </c>
      <c r="B553" s="1059" t="s">
        <v>16</v>
      </c>
      <c r="C553" s="1058" t="s">
        <v>17</v>
      </c>
      <c r="D553" s="1058" t="s">
        <v>18</v>
      </c>
      <c r="E553" s="1060" t="s">
        <v>30</v>
      </c>
      <c r="F553" s="74" t="s">
        <v>19</v>
      </c>
      <c r="G553" s="74" t="s">
        <v>20</v>
      </c>
      <c r="H553" s="74" t="s">
        <v>21</v>
      </c>
      <c r="I553" s="74" t="s">
        <v>127</v>
      </c>
      <c r="J553" s="74" t="s">
        <v>13</v>
      </c>
      <c r="K553" s="74" t="s">
        <v>14</v>
      </c>
      <c r="L553" s="1061" t="s">
        <v>128</v>
      </c>
      <c r="M553" s="1060" t="s">
        <v>129</v>
      </c>
      <c r="N553" s="1062">
        <v>14</v>
      </c>
      <c r="O553" s="1063">
        <v>15</v>
      </c>
      <c r="P553" s="1062">
        <v>16</v>
      </c>
      <c r="Q553" s="1062">
        <v>17</v>
      </c>
      <c r="R553" s="812" t="s">
        <v>113</v>
      </c>
      <c r="S553" s="812" t="s">
        <v>114</v>
      </c>
    </row>
    <row r="554" spans="1:19" s="60" customFormat="1" ht="33" customHeight="1" thickBot="1">
      <c r="A554" s="197" t="s">
        <v>9</v>
      </c>
      <c r="B554" s="2"/>
      <c r="C554" s="198"/>
      <c r="D554" s="547"/>
      <c r="E554" s="1481" t="s">
        <v>620</v>
      </c>
      <c r="F554" s="1482"/>
      <c r="G554" s="1482"/>
      <c r="H554" s="1482"/>
      <c r="I554" s="1482"/>
      <c r="J554" s="1482"/>
      <c r="K554" s="1482"/>
      <c r="L554" s="1482"/>
      <c r="M554" s="1482"/>
      <c r="N554" s="199"/>
      <c r="O554" s="199"/>
      <c r="P554" s="199"/>
      <c r="Q554" s="199"/>
      <c r="R554" s="548"/>
      <c r="S554" s="549"/>
    </row>
    <row r="555" spans="1:19" s="60" customFormat="1" ht="35.25" customHeight="1" thickBot="1">
      <c r="A555" s="230" t="s">
        <v>9</v>
      </c>
      <c r="B555" s="231" t="s">
        <v>9</v>
      </c>
      <c r="C555" s="232"/>
      <c r="D555" s="550"/>
      <c r="E555" s="1159" t="s">
        <v>621</v>
      </c>
      <c r="F555" s="1160"/>
      <c r="G555" s="1160"/>
      <c r="H555" s="1160"/>
      <c r="I555" s="1160"/>
      <c r="J555" s="1160"/>
      <c r="K555" s="1160"/>
      <c r="L555" s="1160"/>
      <c r="M555" s="1160"/>
      <c r="N555" s="205"/>
      <c r="O555" s="205"/>
      <c r="P555" s="205"/>
      <c r="Q555" s="551"/>
      <c r="R555" s="552"/>
      <c r="S555" s="553"/>
    </row>
    <row r="556" spans="1:19" s="61" customFormat="1" ht="51">
      <c r="A556" s="1163" t="s">
        <v>9</v>
      </c>
      <c r="B556" s="1152" t="s">
        <v>9</v>
      </c>
      <c r="C556" s="1152" t="s">
        <v>9</v>
      </c>
      <c r="D556" s="1333"/>
      <c r="E556" s="1288" t="s">
        <v>1074</v>
      </c>
      <c r="F556" s="991" t="s">
        <v>622</v>
      </c>
      <c r="G556" s="1018"/>
      <c r="H556" s="1018"/>
      <c r="I556" s="1018" t="s">
        <v>623</v>
      </c>
      <c r="J556" s="1018"/>
      <c r="K556" s="991" t="s">
        <v>153</v>
      </c>
      <c r="L556" s="1038" t="s">
        <v>32</v>
      </c>
      <c r="M556" s="554" t="s">
        <v>624</v>
      </c>
      <c r="N556" s="789">
        <v>19.399999999999999</v>
      </c>
      <c r="O556" s="717">
        <f>SUM(N556-Q556)</f>
        <v>0.59999999999999787</v>
      </c>
      <c r="P556" s="715"/>
      <c r="Q556" s="716">
        <v>18.8</v>
      </c>
      <c r="R556" s="239" t="s">
        <v>625</v>
      </c>
      <c r="S556" s="228" t="s">
        <v>623</v>
      </c>
    </row>
    <row r="557" spans="1:19" s="61" customFormat="1" ht="39" thickBot="1">
      <c r="A557" s="1163"/>
      <c r="B557" s="1152"/>
      <c r="C557" s="1152"/>
      <c r="D557" s="1333"/>
      <c r="E557" s="1288"/>
      <c r="F557" s="991" t="s">
        <v>626</v>
      </c>
      <c r="G557" s="983"/>
      <c r="H557" s="983"/>
      <c r="I557" s="983" t="s">
        <v>627</v>
      </c>
      <c r="J557" s="983"/>
      <c r="K557" s="991" t="s">
        <v>230</v>
      </c>
      <c r="L557" s="978" t="s">
        <v>231</v>
      </c>
      <c r="M557" s="555" t="s">
        <v>624</v>
      </c>
      <c r="N557" s="789">
        <v>117.4</v>
      </c>
      <c r="O557" s="717">
        <f>SUM(N557-Q557)</f>
        <v>10.400000000000006</v>
      </c>
      <c r="P557" s="715"/>
      <c r="Q557" s="716">
        <v>107</v>
      </c>
      <c r="R557" s="239" t="s">
        <v>628</v>
      </c>
      <c r="S557" s="983" t="s">
        <v>627</v>
      </c>
    </row>
    <row r="558" spans="1:19" s="61" customFormat="1" ht="39" thickBot="1">
      <c r="A558" s="1163"/>
      <c r="B558" s="1152"/>
      <c r="C558" s="1152"/>
      <c r="D558" s="1333"/>
      <c r="E558" s="1246"/>
      <c r="F558" s="980" t="s">
        <v>174</v>
      </c>
      <c r="G558" s="983" t="s">
        <v>133</v>
      </c>
      <c r="H558" s="983" t="s">
        <v>133</v>
      </c>
      <c r="I558" s="983" t="s">
        <v>133</v>
      </c>
      <c r="J558" s="983" t="s">
        <v>133</v>
      </c>
      <c r="K558" s="991" t="s">
        <v>1040</v>
      </c>
      <c r="L558" s="1426" t="s">
        <v>24</v>
      </c>
      <c r="M558" s="1502"/>
      <c r="N558" s="730">
        <f>SUM(N556:N557)</f>
        <v>136.80000000000001</v>
      </c>
      <c r="O558" s="731">
        <f>SUM(O556:O557)</f>
        <v>11.000000000000004</v>
      </c>
      <c r="P558" s="941">
        <f>SUM(P556:P557)</f>
        <v>0</v>
      </c>
      <c r="Q558" s="942">
        <f>SUM(Q556:Q557)</f>
        <v>125.8</v>
      </c>
      <c r="R558" s="556"/>
      <c r="S558" s="12"/>
    </row>
    <row r="559" spans="1:19" s="61" customFormat="1" ht="63.75">
      <c r="A559" s="1163" t="s">
        <v>9</v>
      </c>
      <c r="B559" s="1152" t="s">
        <v>9</v>
      </c>
      <c r="C559" s="1152" t="s">
        <v>10</v>
      </c>
      <c r="D559" s="1333"/>
      <c r="E559" s="1246" t="s">
        <v>629</v>
      </c>
      <c r="F559" s="980" t="s">
        <v>1048</v>
      </c>
      <c r="G559" s="983"/>
      <c r="H559" s="983"/>
      <c r="I559" s="557" t="s">
        <v>630</v>
      </c>
      <c r="J559" s="557" t="s">
        <v>631</v>
      </c>
      <c r="K559" s="980" t="s">
        <v>349</v>
      </c>
      <c r="L559" s="83" t="s">
        <v>32</v>
      </c>
      <c r="M559" s="276" t="s">
        <v>632</v>
      </c>
      <c r="N559" s="703">
        <v>3</v>
      </c>
      <c r="O559" s="943">
        <f>SUM(N559-Q559)</f>
        <v>3</v>
      </c>
      <c r="P559" s="774"/>
      <c r="Q559" s="720"/>
      <c r="R559" s="270" t="s">
        <v>633</v>
      </c>
      <c r="S559" s="557" t="s">
        <v>634</v>
      </c>
    </row>
    <row r="560" spans="1:19" s="61" customFormat="1" ht="51">
      <c r="A560" s="1163"/>
      <c r="B560" s="1152"/>
      <c r="C560" s="1152"/>
      <c r="D560" s="1333"/>
      <c r="E560" s="1246"/>
      <c r="F560" s="991" t="s">
        <v>635</v>
      </c>
      <c r="G560" s="996"/>
      <c r="H560" s="996"/>
      <c r="I560" s="559" t="s">
        <v>636</v>
      </c>
      <c r="J560" s="559" t="s">
        <v>636</v>
      </c>
      <c r="K560" s="248" t="s">
        <v>349</v>
      </c>
      <c r="L560" s="560" t="s">
        <v>32</v>
      </c>
      <c r="M560" s="561" t="s">
        <v>637</v>
      </c>
      <c r="N560" s="789"/>
      <c r="O560" s="718">
        <f t="shared" ref="O560" si="117">SUM(N560-Q560)</f>
        <v>0</v>
      </c>
      <c r="P560" s="715"/>
      <c r="Q560" s="944"/>
      <c r="R560" s="270" t="s">
        <v>638</v>
      </c>
      <c r="S560" s="559" t="s">
        <v>639</v>
      </c>
    </row>
    <row r="561" spans="1:19" s="61" customFormat="1" ht="39" thickBot="1">
      <c r="A561" s="1163"/>
      <c r="B561" s="1152"/>
      <c r="C561" s="1152"/>
      <c r="D561" s="1333"/>
      <c r="E561" s="1246"/>
      <c r="F561" s="980" t="s">
        <v>640</v>
      </c>
      <c r="G561" s="983"/>
      <c r="H561" s="983"/>
      <c r="I561" s="559" t="s">
        <v>641</v>
      </c>
      <c r="J561" s="559"/>
      <c r="K561" s="980" t="s">
        <v>349</v>
      </c>
      <c r="L561" s="80" t="s">
        <v>32</v>
      </c>
      <c r="M561" s="564" t="s">
        <v>632</v>
      </c>
      <c r="N561" s="765">
        <v>1</v>
      </c>
      <c r="O561" s="945">
        <f>SUM(N561-Q561)</f>
        <v>1</v>
      </c>
      <c r="P561" s="711"/>
      <c r="Q561" s="722"/>
      <c r="R561" s="270" t="s">
        <v>642</v>
      </c>
      <c r="S561" s="559" t="s">
        <v>641</v>
      </c>
    </row>
    <row r="562" spans="1:19" s="61" customFormat="1" ht="39" thickBot="1">
      <c r="A562" s="1163"/>
      <c r="B562" s="1152"/>
      <c r="C562" s="1152"/>
      <c r="D562" s="1333"/>
      <c r="E562" s="1246"/>
      <c r="F562" s="980" t="s">
        <v>174</v>
      </c>
      <c r="G562" s="983" t="s">
        <v>133</v>
      </c>
      <c r="H562" s="983" t="s">
        <v>133</v>
      </c>
      <c r="I562" s="983" t="s">
        <v>133</v>
      </c>
      <c r="J562" s="983" t="s">
        <v>133</v>
      </c>
      <c r="K562" s="980" t="s">
        <v>175</v>
      </c>
      <c r="L562" s="1426" t="s">
        <v>24</v>
      </c>
      <c r="M562" s="1502"/>
      <c r="N562" s="730">
        <f t="shared" ref="N562:Q562" si="118">SUM(N559:N561)</f>
        <v>4</v>
      </c>
      <c r="O562" s="731">
        <f t="shared" si="118"/>
        <v>4</v>
      </c>
      <c r="P562" s="941">
        <f t="shared" si="118"/>
        <v>0</v>
      </c>
      <c r="Q562" s="942">
        <f t="shared" si="118"/>
        <v>0</v>
      </c>
      <c r="R562" s="556"/>
      <c r="S562" s="12"/>
    </row>
    <row r="563" spans="1:19" s="61" customFormat="1" ht="12.75" customHeight="1">
      <c r="A563" s="1373" t="s">
        <v>9</v>
      </c>
      <c r="B563" s="1376" t="s">
        <v>9</v>
      </c>
      <c r="C563" s="1506" t="s">
        <v>11</v>
      </c>
      <c r="D563" s="1567"/>
      <c r="E563" s="1287" t="s">
        <v>643</v>
      </c>
      <c r="F563" s="1649" t="s">
        <v>644</v>
      </c>
      <c r="G563" s="996"/>
      <c r="H563" s="996" t="s">
        <v>645</v>
      </c>
      <c r="I563" s="996" t="s">
        <v>645</v>
      </c>
      <c r="J563" s="983" t="s">
        <v>186</v>
      </c>
      <c r="K563" s="1649" t="s">
        <v>140</v>
      </c>
      <c r="L563" s="565" t="s">
        <v>32</v>
      </c>
      <c r="M563" s="566" t="s">
        <v>637</v>
      </c>
      <c r="N563" s="703">
        <v>28.3</v>
      </c>
      <c r="O563" s="741">
        <f>SUM(N563-Q563)</f>
        <v>28.3</v>
      </c>
      <c r="P563" s="774"/>
      <c r="Q563" s="946"/>
      <c r="R563" s="270" t="s">
        <v>646</v>
      </c>
      <c r="S563" s="983" t="s">
        <v>647</v>
      </c>
    </row>
    <row r="564" spans="1:19" s="61" customFormat="1" ht="76.5">
      <c r="A564" s="1374"/>
      <c r="B564" s="1377"/>
      <c r="C564" s="1507"/>
      <c r="D564" s="1568"/>
      <c r="E564" s="1509"/>
      <c r="F564" s="1650"/>
      <c r="G564" s="996"/>
      <c r="H564" s="996" t="s">
        <v>648</v>
      </c>
      <c r="I564" s="996" t="s">
        <v>649</v>
      </c>
      <c r="J564" s="983" t="s">
        <v>650</v>
      </c>
      <c r="K564" s="1650"/>
      <c r="L564" s="560" t="s">
        <v>32</v>
      </c>
      <c r="M564" s="569" t="s">
        <v>637</v>
      </c>
      <c r="N564" s="789"/>
      <c r="O564" s="718">
        <f t="shared" ref="O564:O570" si="119">SUM(N564-Q564)</f>
        <v>0</v>
      </c>
      <c r="P564" s="715"/>
      <c r="Q564" s="944"/>
      <c r="R564" s="270" t="s">
        <v>651</v>
      </c>
      <c r="S564" s="983" t="s">
        <v>652</v>
      </c>
    </row>
    <row r="565" spans="1:19" s="61" customFormat="1" ht="38.25">
      <c r="A565" s="1374"/>
      <c r="B565" s="1377"/>
      <c r="C565" s="1507"/>
      <c r="D565" s="1568"/>
      <c r="E565" s="1509"/>
      <c r="F565" s="1650"/>
      <c r="G565" s="996"/>
      <c r="H565" s="996"/>
      <c r="I565" s="996" t="s">
        <v>15</v>
      </c>
      <c r="J565" s="983" t="s">
        <v>15</v>
      </c>
      <c r="K565" s="1650"/>
      <c r="L565" s="560" t="s">
        <v>32</v>
      </c>
      <c r="M565" s="569" t="s">
        <v>637</v>
      </c>
      <c r="N565" s="789"/>
      <c r="O565" s="718">
        <f t="shared" si="119"/>
        <v>0</v>
      </c>
      <c r="P565" s="715"/>
      <c r="Q565" s="944"/>
      <c r="R565" s="270" t="s">
        <v>653</v>
      </c>
      <c r="S565" s="983" t="s">
        <v>16</v>
      </c>
    </row>
    <row r="566" spans="1:19" s="61" customFormat="1" ht="51">
      <c r="A566" s="1374"/>
      <c r="B566" s="1377"/>
      <c r="C566" s="1507"/>
      <c r="D566" s="1568"/>
      <c r="E566" s="1509"/>
      <c r="F566" s="1650"/>
      <c r="G566" s="996"/>
      <c r="H566" s="996" t="s">
        <v>17</v>
      </c>
      <c r="I566" s="996" t="s">
        <v>17</v>
      </c>
      <c r="J566" s="983" t="s">
        <v>18</v>
      </c>
      <c r="K566" s="1650"/>
      <c r="L566" s="560" t="s">
        <v>32</v>
      </c>
      <c r="M566" s="569" t="s">
        <v>637</v>
      </c>
      <c r="N566" s="789"/>
      <c r="O566" s="718">
        <f t="shared" si="119"/>
        <v>0</v>
      </c>
      <c r="P566" s="715"/>
      <c r="Q566" s="944"/>
      <c r="R566" s="270" t="s">
        <v>654</v>
      </c>
      <c r="S566" s="983" t="s">
        <v>13</v>
      </c>
    </row>
    <row r="567" spans="1:19" s="61" customFormat="1" ht="51">
      <c r="A567" s="1374"/>
      <c r="B567" s="1377"/>
      <c r="C567" s="1507"/>
      <c r="D567" s="1568"/>
      <c r="E567" s="1509"/>
      <c r="F567" s="1650"/>
      <c r="G567" s="996"/>
      <c r="H567" s="996" t="s">
        <v>460</v>
      </c>
      <c r="I567" s="996" t="s">
        <v>460</v>
      </c>
      <c r="J567" s="983" t="s">
        <v>460</v>
      </c>
      <c r="K567" s="1650"/>
      <c r="L567" s="570" t="s">
        <v>32</v>
      </c>
      <c r="M567" s="569" t="s">
        <v>637</v>
      </c>
      <c r="N567" s="765"/>
      <c r="O567" s="718">
        <f t="shared" si="119"/>
        <v>0</v>
      </c>
      <c r="P567" s="711"/>
      <c r="Q567" s="947"/>
      <c r="R567" s="270" t="s">
        <v>655</v>
      </c>
      <c r="S567" s="983" t="s">
        <v>656</v>
      </c>
    </row>
    <row r="568" spans="1:19" s="61" customFormat="1" ht="25.5">
      <c r="A568" s="1374"/>
      <c r="B568" s="1377"/>
      <c r="C568" s="1507"/>
      <c r="D568" s="1568"/>
      <c r="E568" s="1509"/>
      <c r="F568" s="1650"/>
      <c r="G568" s="996"/>
      <c r="H568" s="996"/>
      <c r="I568" s="996"/>
      <c r="J568" s="983" t="s">
        <v>15</v>
      </c>
      <c r="K568" s="1650"/>
      <c r="L568" s="570" t="s">
        <v>32</v>
      </c>
      <c r="M568" s="569" t="s">
        <v>637</v>
      </c>
      <c r="N568" s="765"/>
      <c r="O568" s="718">
        <f t="shared" si="119"/>
        <v>0</v>
      </c>
      <c r="P568" s="711"/>
      <c r="Q568" s="947"/>
      <c r="R568" s="270" t="s">
        <v>657</v>
      </c>
      <c r="S568" s="983" t="s">
        <v>15</v>
      </c>
    </row>
    <row r="569" spans="1:19" s="61" customFormat="1" ht="51">
      <c r="A569" s="1374"/>
      <c r="B569" s="1377"/>
      <c r="C569" s="1507"/>
      <c r="D569" s="1568"/>
      <c r="E569" s="1509"/>
      <c r="F569" s="1650"/>
      <c r="G569" s="996"/>
      <c r="H569" s="996"/>
      <c r="I569" s="996"/>
      <c r="J569" s="983" t="s">
        <v>658</v>
      </c>
      <c r="K569" s="1650"/>
      <c r="L569" s="560" t="s">
        <v>32</v>
      </c>
      <c r="M569" s="54" t="s">
        <v>637</v>
      </c>
      <c r="N569" s="713"/>
      <c r="O569" s="715">
        <f t="shared" si="119"/>
        <v>0</v>
      </c>
      <c r="P569" s="715"/>
      <c r="Q569" s="944"/>
      <c r="R569" s="988" t="s">
        <v>659</v>
      </c>
      <c r="S569" s="983" t="s">
        <v>658</v>
      </c>
    </row>
    <row r="570" spans="1:19" s="61" customFormat="1" ht="39" thickBot="1">
      <c r="A570" s="1374"/>
      <c r="B570" s="1377"/>
      <c r="C570" s="1507"/>
      <c r="D570" s="1568"/>
      <c r="E570" s="1509"/>
      <c r="F570" s="1572"/>
      <c r="G570" s="996"/>
      <c r="H570" s="996"/>
      <c r="I570" s="996"/>
      <c r="J570" s="983" t="s">
        <v>660</v>
      </c>
      <c r="K570" s="1572"/>
      <c r="L570" s="560" t="s">
        <v>32</v>
      </c>
      <c r="M570" s="54" t="s">
        <v>637</v>
      </c>
      <c r="N570" s="713"/>
      <c r="O570" s="176">
        <f t="shared" si="119"/>
        <v>0</v>
      </c>
      <c r="P570" s="708"/>
      <c r="Q570" s="944"/>
      <c r="R570" s="988" t="s">
        <v>661</v>
      </c>
      <c r="S570" s="983" t="s">
        <v>660</v>
      </c>
    </row>
    <row r="571" spans="1:19" s="61" customFormat="1" ht="39" thickBot="1">
      <c r="A571" s="1375"/>
      <c r="B571" s="1378"/>
      <c r="C571" s="1508"/>
      <c r="D571" s="1569"/>
      <c r="E571" s="1288"/>
      <c r="F571" s="980" t="s">
        <v>174</v>
      </c>
      <c r="G571" s="983" t="s">
        <v>133</v>
      </c>
      <c r="H571" s="983" t="s">
        <v>133</v>
      </c>
      <c r="I571" s="983" t="s">
        <v>133</v>
      </c>
      <c r="J571" s="983" t="s">
        <v>133</v>
      </c>
      <c r="K571" s="980" t="s">
        <v>175</v>
      </c>
      <c r="L571" s="1510" t="s">
        <v>24</v>
      </c>
      <c r="M571" s="1510"/>
      <c r="N571" s="740">
        <f t="shared" ref="N571:Q571" si="120">SUM(N563:N570)</f>
        <v>28.3</v>
      </c>
      <c r="O571" s="740">
        <f t="shared" si="120"/>
        <v>28.3</v>
      </c>
      <c r="P571" s="740">
        <f t="shared" si="120"/>
        <v>0</v>
      </c>
      <c r="Q571" s="740">
        <f t="shared" si="120"/>
        <v>0</v>
      </c>
      <c r="R571" s="988"/>
      <c r="S571" s="553"/>
    </row>
    <row r="572" spans="1:19" s="61" customFormat="1" ht="45" customHeight="1">
      <c r="A572" s="1124" t="s">
        <v>9</v>
      </c>
      <c r="B572" s="1125" t="s">
        <v>9</v>
      </c>
      <c r="C572" s="1125" t="s">
        <v>33</v>
      </c>
      <c r="D572" s="1336"/>
      <c r="E572" s="1246" t="s">
        <v>662</v>
      </c>
      <c r="F572" s="980" t="s">
        <v>663</v>
      </c>
      <c r="G572" s="983"/>
      <c r="H572" s="983"/>
      <c r="I572" s="983" t="s">
        <v>664</v>
      </c>
      <c r="J572" s="983"/>
      <c r="K572" s="980" t="s">
        <v>138</v>
      </c>
      <c r="L572" s="575" t="s">
        <v>32</v>
      </c>
      <c r="M572" s="576" t="s">
        <v>665</v>
      </c>
      <c r="N572" s="710">
        <v>15</v>
      </c>
      <c r="O572" s="176">
        <f>SUM(N572-Q572)</f>
        <v>15</v>
      </c>
      <c r="P572" s="948"/>
      <c r="Q572" s="949"/>
      <c r="R572" s="579" t="s">
        <v>666</v>
      </c>
      <c r="S572" s="983" t="s">
        <v>664</v>
      </c>
    </row>
    <row r="573" spans="1:19" s="61" customFormat="1" ht="13.5" thickBot="1">
      <c r="A573" s="1124"/>
      <c r="B573" s="1125"/>
      <c r="C573" s="1125"/>
      <c r="D573" s="1336"/>
      <c r="E573" s="1246"/>
      <c r="F573" s="966"/>
      <c r="G573" s="966"/>
      <c r="H573" s="966"/>
      <c r="I573" s="966"/>
      <c r="J573" s="966"/>
      <c r="K573" s="966"/>
      <c r="L573" s="978"/>
      <c r="M573" s="580"/>
      <c r="N573" s="713"/>
      <c r="O573" s="708">
        <f>SUM(N573-Q573)</f>
        <v>0</v>
      </c>
      <c r="P573" s="950"/>
      <c r="Q573" s="951"/>
      <c r="R573" s="579"/>
      <c r="S573" s="583"/>
    </row>
    <row r="574" spans="1:19" s="61" customFormat="1" ht="39" thickBot="1">
      <c r="A574" s="1124"/>
      <c r="B574" s="1125"/>
      <c r="C574" s="1125"/>
      <c r="D574" s="1336"/>
      <c r="E574" s="1246"/>
      <c r="F574" s="980" t="s">
        <v>174</v>
      </c>
      <c r="G574" s="983" t="s">
        <v>133</v>
      </c>
      <c r="H574" s="983" t="s">
        <v>133</v>
      </c>
      <c r="I574" s="983" t="s">
        <v>133</v>
      </c>
      <c r="J574" s="983" t="s">
        <v>133</v>
      </c>
      <c r="K574" s="980" t="s">
        <v>175</v>
      </c>
      <c r="L574" s="1479" t="s">
        <v>24</v>
      </c>
      <c r="M574" s="1480"/>
      <c r="N574" s="701">
        <f t="shared" ref="N574:Q574" si="121">SUM(N572:N573)</f>
        <v>15</v>
      </c>
      <c r="O574" s="740">
        <f t="shared" si="121"/>
        <v>15</v>
      </c>
      <c r="P574" s="740">
        <f t="shared" si="121"/>
        <v>0</v>
      </c>
      <c r="Q574" s="736">
        <f t="shared" si="121"/>
        <v>0</v>
      </c>
      <c r="R574" s="584"/>
      <c r="S574" s="12"/>
    </row>
    <row r="575" spans="1:19" s="61" customFormat="1" ht="103.9" customHeight="1">
      <c r="A575" s="1124" t="s">
        <v>9</v>
      </c>
      <c r="B575" s="1125" t="s">
        <v>9</v>
      </c>
      <c r="C575" s="1125" t="s">
        <v>12</v>
      </c>
      <c r="D575" s="1336"/>
      <c r="E575" s="1246" t="s">
        <v>667</v>
      </c>
      <c r="F575" s="980" t="s">
        <v>668</v>
      </c>
      <c r="G575" s="966"/>
      <c r="H575" s="966"/>
      <c r="I575" s="966"/>
      <c r="J575" s="583" t="s">
        <v>669</v>
      </c>
      <c r="K575" s="977" t="s">
        <v>140</v>
      </c>
      <c r="L575" s="575" t="s">
        <v>32</v>
      </c>
      <c r="M575" s="576" t="s">
        <v>665</v>
      </c>
      <c r="N575" s="710">
        <v>11.7</v>
      </c>
      <c r="O575" s="176">
        <f>SUM(N575-Q575)</f>
        <v>11.7</v>
      </c>
      <c r="P575" s="948"/>
      <c r="Q575" s="949"/>
      <c r="R575" s="579" t="s">
        <v>670</v>
      </c>
      <c r="S575" s="583" t="s">
        <v>669</v>
      </c>
    </row>
    <row r="576" spans="1:19" s="61" customFormat="1" ht="35.450000000000003" customHeight="1">
      <c r="A576" s="1124"/>
      <c r="B576" s="1125"/>
      <c r="C576" s="1125"/>
      <c r="D576" s="1336"/>
      <c r="E576" s="1246"/>
      <c r="F576" s="980" t="s">
        <v>671</v>
      </c>
      <c r="G576" s="966"/>
      <c r="H576" s="966"/>
      <c r="I576" s="966"/>
      <c r="J576" s="50" t="s">
        <v>672</v>
      </c>
      <c r="K576" s="977" t="s">
        <v>140</v>
      </c>
      <c r="L576" s="978" t="s">
        <v>32</v>
      </c>
      <c r="M576" s="580" t="s">
        <v>665</v>
      </c>
      <c r="N576" s="713">
        <v>17</v>
      </c>
      <c r="O576" s="708">
        <f>SUM(N576-Q576)</f>
        <v>17</v>
      </c>
      <c r="P576" s="950"/>
      <c r="Q576" s="951"/>
      <c r="R576" s="1111" t="s">
        <v>673</v>
      </c>
      <c r="S576" s="50" t="s">
        <v>672</v>
      </c>
    </row>
    <row r="577" spans="1:19" s="61" customFormat="1" ht="23.25" customHeight="1" thickBot="1">
      <c r="A577" s="1124"/>
      <c r="B577" s="1125"/>
      <c r="C577" s="1125"/>
      <c r="D577" s="1336"/>
      <c r="E577" s="1246"/>
      <c r="F577" s="980" t="s">
        <v>671</v>
      </c>
      <c r="G577" s="966"/>
      <c r="H577" s="966"/>
      <c r="I577" s="966"/>
      <c r="J577" s="583">
        <v>24</v>
      </c>
      <c r="K577" s="977" t="s">
        <v>140</v>
      </c>
      <c r="L577" s="978" t="s">
        <v>231</v>
      </c>
      <c r="M577" s="580"/>
      <c r="N577" s="713">
        <v>65.900000000000006</v>
      </c>
      <c r="O577" s="708">
        <f>SUM(N577-Q577)</f>
        <v>65.900000000000006</v>
      </c>
      <c r="P577" s="950"/>
      <c r="Q577" s="951"/>
      <c r="R577" s="579" t="s">
        <v>674</v>
      </c>
      <c r="S577" s="583">
        <v>24</v>
      </c>
    </row>
    <row r="578" spans="1:19" s="61" customFormat="1" ht="39" thickBot="1">
      <c r="A578" s="1124"/>
      <c r="B578" s="1125"/>
      <c r="C578" s="1125"/>
      <c r="D578" s="1336"/>
      <c r="E578" s="1246"/>
      <c r="F578" s="980" t="s">
        <v>174</v>
      </c>
      <c r="G578" s="983" t="s">
        <v>133</v>
      </c>
      <c r="H578" s="983" t="s">
        <v>133</v>
      </c>
      <c r="I578" s="983" t="s">
        <v>133</v>
      </c>
      <c r="J578" s="983" t="s">
        <v>133</v>
      </c>
      <c r="K578" s="980" t="s">
        <v>175</v>
      </c>
      <c r="L578" s="1479" t="s">
        <v>24</v>
      </c>
      <c r="M578" s="1480"/>
      <c r="N578" s="701">
        <f t="shared" ref="N578:Q578" si="122">SUM(N575:N577)</f>
        <v>94.600000000000009</v>
      </c>
      <c r="O578" s="740">
        <f t="shared" si="122"/>
        <v>94.600000000000009</v>
      </c>
      <c r="P578" s="740">
        <f t="shared" si="122"/>
        <v>0</v>
      </c>
      <c r="Q578" s="736">
        <f t="shared" si="122"/>
        <v>0</v>
      </c>
      <c r="R578" s="584"/>
      <c r="S578" s="12"/>
    </row>
    <row r="579" spans="1:19" s="61" customFormat="1" ht="63.75">
      <c r="A579" s="1163" t="s">
        <v>9</v>
      </c>
      <c r="B579" s="1152" t="s">
        <v>9</v>
      </c>
      <c r="C579" s="1152" t="s">
        <v>34</v>
      </c>
      <c r="D579" s="1333"/>
      <c r="E579" s="1246" t="s">
        <v>675</v>
      </c>
      <c r="F579" s="248" t="s">
        <v>676</v>
      </c>
      <c r="G579" s="996" t="s">
        <v>677</v>
      </c>
      <c r="H579" s="996"/>
      <c r="I579" s="996" t="s">
        <v>678</v>
      </c>
      <c r="J579" s="996"/>
      <c r="K579" s="248" t="s">
        <v>230</v>
      </c>
      <c r="L579" s="1038" t="s">
        <v>32</v>
      </c>
      <c r="M579" s="585" t="s">
        <v>637</v>
      </c>
      <c r="N579" s="789">
        <v>50</v>
      </c>
      <c r="O579" s="704">
        <f>SUM(N579-Q579)</f>
        <v>50</v>
      </c>
      <c r="P579" s="708"/>
      <c r="Q579" s="944"/>
      <c r="R579" s="270" t="s">
        <v>679</v>
      </c>
      <c r="S579" s="983" t="s">
        <v>128</v>
      </c>
    </row>
    <row r="580" spans="1:19" ht="13.5" thickBot="1">
      <c r="A580" s="1163"/>
      <c r="B580" s="1152"/>
      <c r="C580" s="1152"/>
      <c r="D580" s="1333"/>
      <c r="E580" s="1246"/>
      <c r="F580" s="996"/>
      <c r="G580" s="996"/>
      <c r="H580" s="996"/>
      <c r="I580" s="996"/>
      <c r="J580" s="996"/>
      <c r="K580" s="996"/>
      <c r="L580" s="570"/>
      <c r="M580" s="569"/>
      <c r="N580" s="710"/>
      <c r="O580" s="176">
        <f t="shared" ref="O580" si="123">SUM(N580-Q580)</f>
        <v>0</v>
      </c>
      <c r="P580" s="711"/>
      <c r="Q580" s="947"/>
      <c r="R580" s="587" t="s">
        <v>680</v>
      </c>
      <c r="S580" s="983" t="s">
        <v>128</v>
      </c>
    </row>
    <row r="581" spans="1:19" s="61" customFormat="1" ht="39" thickBot="1">
      <c r="A581" s="1163"/>
      <c r="B581" s="1152"/>
      <c r="C581" s="1152"/>
      <c r="D581" s="1333"/>
      <c r="E581" s="1246"/>
      <c r="F581" s="980" t="s">
        <v>174</v>
      </c>
      <c r="G581" s="983" t="s">
        <v>133</v>
      </c>
      <c r="H581" s="983" t="s">
        <v>133</v>
      </c>
      <c r="I581" s="983" t="s">
        <v>133</v>
      </c>
      <c r="J581" s="983" t="s">
        <v>133</v>
      </c>
      <c r="K581" s="980" t="s">
        <v>175</v>
      </c>
      <c r="L581" s="1334" t="s">
        <v>24</v>
      </c>
      <c r="M581" s="1513"/>
      <c r="N581" s="702">
        <f t="shared" ref="N581" si="124">SUM(N579:N580)</f>
        <v>50</v>
      </c>
      <c r="O581" s="701">
        <f t="shared" ref="O581:Q581" si="125">SUM(O579:O580)</f>
        <v>50</v>
      </c>
      <c r="P581" s="701">
        <f t="shared" si="125"/>
        <v>0</v>
      </c>
      <c r="Q581" s="730">
        <f t="shared" si="125"/>
        <v>0</v>
      </c>
      <c r="R581" s="588"/>
      <c r="S581" s="12"/>
    </row>
    <row r="582" spans="1:19" s="61" customFormat="1" ht="13.5" thickBot="1">
      <c r="A582" s="15" t="s">
        <v>9</v>
      </c>
      <c r="B582" s="16" t="s">
        <v>9</v>
      </c>
      <c r="C582" s="229"/>
      <c r="D582" s="589"/>
      <c r="E582" s="590" t="s">
        <v>23</v>
      </c>
      <c r="F582" s="591"/>
      <c r="G582" s="591"/>
      <c r="H582" s="591"/>
      <c r="I582" s="591"/>
      <c r="J582" s="591"/>
      <c r="K582" s="591"/>
      <c r="L582" s="592"/>
      <c r="M582" s="592"/>
      <c r="N582" s="952">
        <f t="shared" ref="N582:Q582" si="126">SUM(N558+N562+N571+N574+N578+N581)</f>
        <v>328.70000000000005</v>
      </c>
      <c r="O582" s="952">
        <f t="shared" si="126"/>
        <v>202.9</v>
      </c>
      <c r="P582" s="952">
        <f t="shared" si="126"/>
        <v>0</v>
      </c>
      <c r="Q582" s="952">
        <f t="shared" si="126"/>
        <v>125.8</v>
      </c>
      <c r="R582" s="584"/>
      <c r="S582" s="12"/>
    </row>
    <row r="583" spans="1:19" s="60" customFormat="1" ht="30.75" customHeight="1" thickBot="1">
      <c r="A583" s="8" t="s">
        <v>9</v>
      </c>
      <c r="B583" s="9" t="s">
        <v>10</v>
      </c>
      <c r="C583" s="203"/>
      <c r="D583" s="593"/>
      <c r="E583" s="1159" t="s">
        <v>681</v>
      </c>
      <c r="F583" s="1160"/>
      <c r="G583" s="1160"/>
      <c r="H583" s="1160"/>
      <c r="I583" s="1160"/>
      <c r="J583" s="1160"/>
      <c r="K583" s="1160"/>
      <c r="L583" s="1160"/>
      <c r="M583" s="1160"/>
      <c r="N583" s="594"/>
      <c r="O583" s="594"/>
      <c r="P583" s="594"/>
      <c r="Q583" s="594"/>
      <c r="R583" s="587"/>
      <c r="S583" s="553"/>
    </row>
    <row r="584" spans="1:19" s="61" customFormat="1" ht="41.25" customHeight="1">
      <c r="A584" s="1124" t="s">
        <v>9</v>
      </c>
      <c r="B584" s="1125" t="s">
        <v>10</v>
      </c>
      <c r="C584" s="1125" t="s">
        <v>9</v>
      </c>
      <c r="D584" s="1336"/>
      <c r="E584" s="1246" t="s">
        <v>1085</v>
      </c>
      <c r="F584" s="978" t="s">
        <v>613</v>
      </c>
      <c r="G584" s="595"/>
      <c r="H584" s="595"/>
      <c r="I584" s="595"/>
      <c r="J584" s="595" t="s">
        <v>682</v>
      </c>
      <c r="K584" s="980" t="s">
        <v>137</v>
      </c>
      <c r="L584" s="575" t="s">
        <v>32</v>
      </c>
      <c r="M584" s="576" t="s">
        <v>227</v>
      </c>
      <c r="N584" s="126">
        <v>80</v>
      </c>
      <c r="O584" s="572">
        <f>SUM(N584-Q584)</f>
        <v>80</v>
      </c>
      <c r="P584" s="577"/>
      <c r="Q584" s="578"/>
      <c r="R584" s="579" t="s">
        <v>683</v>
      </c>
      <c r="S584" s="583">
        <v>6048</v>
      </c>
    </row>
    <row r="585" spans="1:19" s="61" customFormat="1" ht="33.75" customHeight="1">
      <c r="A585" s="1124"/>
      <c r="B585" s="1125"/>
      <c r="C585" s="1125"/>
      <c r="D585" s="1336"/>
      <c r="E585" s="1246"/>
      <c r="F585" s="978" t="s">
        <v>613</v>
      </c>
      <c r="G585" s="983"/>
      <c r="H585" s="983"/>
      <c r="I585" s="983"/>
      <c r="J585" s="983" t="s">
        <v>684</v>
      </c>
      <c r="K585" s="980" t="s">
        <v>137</v>
      </c>
      <c r="L585" s="1038"/>
      <c r="M585" s="554"/>
      <c r="N585" s="133"/>
      <c r="O585" s="127">
        <f>SUM(N585-Q585)</f>
        <v>0</v>
      </c>
      <c r="P585" s="134"/>
      <c r="Q585" s="160"/>
      <c r="R585" s="579" t="s">
        <v>685</v>
      </c>
      <c r="S585" s="583">
        <v>148.6</v>
      </c>
    </row>
    <row r="586" spans="1:19" s="61" customFormat="1" ht="33" customHeight="1" thickBot="1">
      <c r="A586" s="1124"/>
      <c r="B586" s="1125"/>
      <c r="C586" s="1125"/>
      <c r="D586" s="1336"/>
      <c r="E586" s="1246"/>
      <c r="F586" s="978" t="s">
        <v>613</v>
      </c>
      <c r="G586" s="966"/>
      <c r="H586" s="966"/>
      <c r="I586" s="966"/>
      <c r="J586" s="966" t="s">
        <v>18</v>
      </c>
      <c r="K586" s="980" t="s">
        <v>137</v>
      </c>
      <c r="L586" s="978" t="s">
        <v>231</v>
      </c>
      <c r="M586" s="580"/>
      <c r="N586" s="133">
        <v>150.19999999999999</v>
      </c>
      <c r="O586" s="573">
        <f>SUM(N586-Q586)</f>
        <v>150.19999999999999</v>
      </c>
      <c r="P586" s="581"/>
      <c r="Q586" s="582"/>
      <c r="R586" s="579" t="s">
        <v>686</v>
      </c>
      <c r="S586" s="583">
        <v>4</v>
      </c>
    </row>
    <row r="587" spans="1:19" s="61" customFormat="1" ht="39" thickBot="1">
      <c r="A587" s="1124"/>
      <c r="B587" s="1125"/>
      <c r="C587" s="1125"/>
      <c r="D587" s="1336"/>
      <c r="E587" s="1246"/>
      <c r="F587" s="980" t="s">
        <v>174</v>
      </c>
      <c r="G587" s="983" t="s">
        <v>133</v>
      </c>
      <c r="H587" s="983" t="s">
        <v>133</v>
      </c>
      <c r="I587" s="983" t="s">
        <v>133</v>
      </c>
      <c r="J587" s="983" t="s">
        <v>133</v>
      </c>
      <c r="K587" s="980" t="s">
        <v>175</v>
      </c>
      <c r="L587" s="1479" t="s">
        <v>24</v>
      </c>
      <c r="M587" s="1480"/>
      <c r="N587" s="152">
        <f t="shared" ref="N587:Q587" si="127">SUM(N584:N586)</f>
        <v>230.2</v>
      </c>
      <c r="O587" s="574">
        <f t="shared" si="127"/>
        <v>230.2</v>
      </c>
      <c r="P587" s="574">
        <f t="shared" si="127"/>
        <v>0</v>
      </c>
      <c r="Q587" s="989">
        <f t="shared" si="127"/>
        <v>0</v>
      </c>
      <c r="R587" s="584"/>
      <c r="S587" s="12"/>
    </row>
    <row r="588" spans="1:19" s="61" customFormat="1" ht="39.75" customHeight="1">
      <c r="A588" s="1124" t="s">
        <v>9</v>
      </c>
      <c r="B588" s="1125" t="s">
        <v>10</v>
      </c>
      <c r="C588" s="1503" t="s">
        <v>10</v>
      </c>
      <c r="D588" s="1504"/>
      <c r="E588" s="1288" t="s">
        <v>1084</v>
      </c>
      <c r="F588" s="980" t="s">
        <v>687</v>
      </c>
      <c r="G588" s="1018"/>
      <c r="H588" s="1018" t="s">
        <v>15</v>
      </c>
      <c r="I588" s="1018"/>
      <c r="J588" s="1018"/>
      <c r="K588" s="991" t="s">
        <v>340</v>
      </c>
      <c r="L588" s="565" t="s">
        <v>32</v>
      </c>
      <c r="M588" s="596" t="s">
        <v>624</v>
      </c>
      <c r="N588" s="597">
        <v>18</v>
      </c>
      <c r="O588" s="124">
        <f>SUM(N588-Q588)</f>
        <v>8.1999999999999993</v>
      </c>
      <c r="P588" s="567"/>
      <c r="Q588" s="838">
        <v>9.8000000000000007</v>
      </c>
      <c r="R588" s="215" t="s">
        <v>628</v>
      </c>
      <c r="S588" s="983" t="s">
        <v>298</v>
      </c>
    </row>
    <row r="589" spans="1:19" s="61" customFormat="1" ht="25.5">
      <c r="A589" s="1124"/>
      <c r="B589" s="1125"/>
      <c r="C589" s="1503"/>
      <c r="D589" s="1504"/>
      <c r="E589" s="1288"/>
      <c r="F589" s="991" t="s">
        <v>240</v>
      </c>
      <c r="G589" s="1018"/>
      <c r="H589" s="1018" t="s">
        <v>15</v>
      </c>
      <c r="I589" s="1018"/>
      <c r="J589" s="1018"/>
      <c r="K589" s="991" t="s">
        <v>138</v>
      </c>
      <c r="L589" s="560" t="s">
        <v>688</v>
      </c>
      <c r="M589" s="598" t="s">
        <v>624</v>
      </c>
      <c r="N589" s="599"/>
      <c r="O589" s="127">
        <f t="shared" ref="O589:O590" si="128">SUM(N589-Q589)</f>
        <v>0</v>
      </c>
      <c r="P589" s="160"/>
      <c r="Q589" s="99"/>
      <c r="R589" s="587"/>
      <c r="S589" s="983"/>
    </row>
    <row r="590" spans="1:19" s="61" customFormat="1" ht="13.5" thickBot="1">
      <c r="A590" s="1124"/>
      <c r="B590" s="1125"/>
      <c r="C590" s="1503"/>
      <c r="D590" s="1504"/>
      <c r="E590" s="1246"/>
      <c r="F590" s="996"/>
      <c r="G590" s="996"/>
      <c r="H590" s="996"/>
      <c r="I590" s="996"/>
      <c r="J590" s="996"/>
      <c r="K590" s="996"/>
      <c r="L590" s="978" t="s">
        <v>231</v>
      </c>
      <c r="M590" s="598" t="s">
        <v>624</v>
      </c>
      <c r="N590" s="600"/>
      <c r="O590" s="572">
        <f t="shared" si="128"/>
        <v>0</v>
      </c>
      <c r="P590" s="586"/>
      <c r="Q590" s="563"/>
      <c r="R590" s="215"/>
      <c r="S590" s="983"/>
    </row>
    <row r="591" spans="1:19" s="61" customFormat="1" ht="39" thickBot="1">
      <c r="A591" s="1124"/>
      <c r="B591" s="1125"/>
      <c r="C591" s="1503"/>
      <c r="D591" s="1504"/>
      <c r="E591" s="1246"/>
      <c r="F591" s="980" t="s">
        <v>174</v>
      </c>
      <c r="G591" s="983" t="s">
        <v>133</v>
      </c>
      <c r="H591" s="983" t="s">
        <v>133</v>
      </c>
      <c r="I591" s="983" t="s">
        <v>133</v>
      </c>
      <c r="J591" s="983" t="s">
        <v>133</v>
      </c>
      <c r="K591" s="980" t="s">
        <v>1041</v>
      </c>
      <c r="L591" s="1510" t="s">
        <v>24</v>
      </c>
      <c r="M591" s="1511"/>
      <c r="N591" s="152">
        <f t="shared" ref="N591:Q591" si="129">SUM(N588:N590)</f>
        <v>18</v>
      </c>
      <c r="O591" s="574">
        <f t="shared" si="129"/>
        <v>8.1999999999999993</v>
      </c>
      <c r="P591" s="574">
        <f t="shared" si="129"/>
        <v>0</v>
      </c>
      <c r="Q591" s="574">
        <f t="shared" si="129"/>
        <v>9.8000000000000007</v>
      </c>
      <c r="R591" s="601"/>
      <c r="S591" s="12"/>
    </row>
    <row r="592" spans="1:19" s="61" customFormat="1" ht="38.25">
      <c r="A592" s="1163" t="s">
        <v>9</v>
      </c>
      <c r="B592" s="1152" t="s">
        <v>10</v>
      </c>
      <c r="C592" s="1152" t="s">
        <v>11</v>
      </c>
      <c r="D592" s="1333"/>
      <c r="E592" s="1246" t="s">
        <v>689</v>
      </c>
      <c r="F592" s="980" t="s">
        <v>687</v>
      </c>
      <c r="G592" s="983"/>
      <c r="H592" s="983" t="s">
        <v>15</v>
      </c>
      <c r="I592" s="983"/>
      <c r="J592" s="983"/>
      <c r="K592" s="980" t="s">
        <v>690</v>
      </c>
      <c r="L592" s="83" t="s">
        <v>32</v>
      </c>
      <c r="M592" s="602" t="s">
        <v>624</v>
      </c>
      <c r="N592" s="123">
        <v>0.1</v>
      </c>
      <c r="O592" s="134">
        <f t="shared" ref="O592:O593" si="130">SUM(N592-Q592)</f>
        <v>0.1</v>
      </c>
      <c r="P592" s="140"/>
      <c r="Q592" s="55"/>
      <c r="R592" s="239" t="s">
        <v>691</v>
      </c>
      <c r="S592" s="983" t="s">
        <v>298</v>
      </c>
    </row>
    <row r="593" spans="1:19" s="61" customFormat="1" ht="26.25" thickBot="1">
      <c r="A593" s="1163"/>
      <c r="B593" s="1152"/>
      <c r="C593" s="1152"/>
      <c r="D593" s="1333"/>
      <c r="E593" s="1246"/>
      <c r="F593" s="991" t="s">
        <v>240</v>
      </c>
      <c r="G593" s="983"/>
      <c r="H593" s="983" t="s">
        <v>15</v>
      </c>
      <c r="I593" s="983"/>
      <c r="J593" s="983"/>
      <c r="K593" s="980" t="s">
        <v>230</v>
      </c>
      <c r="L593" s="978" t="s">
        <v>231</v>
      </c>
      <c r="M593" s="555" t="s">
        <v>624</v>
      </c>
      <c r="N593" s="133">
        <v>0.1</v>
      </c>
      <c r="O593" s="134">
        <f t="shared" si="130"/>
        <v>0.1</v>
      </c>
      <c r="P593" s="154"/>
      <c r="Q593" s="99"/>
      <c r="R593" s="967"/>
      <c r="S593" s="983"/>
    </row>
    <row r="594" spans="1:19" s="61" customFormat="1" ht="51.75" thickBot="1">
      <c r="A594" s="1163"/>
      <c r="B594" s="1152"/>
      <c r="C594" s="1152"/>
      <c r="D594" s="1333"/>
      <c r="E594" s="1246"/>
      <c r="F594" s="990" t="s">
        <v>692</v>
      </c>
      <c r="G594" s="1017" t="s">
        <v>133</v>
      </c>
      <c r="H594" s="1017" t="s">
        <v>133</v>
      </c>
      <c r="I594" s="1017" t="s">
        <v>133</v>
      </c>
      <c r="J594" s="1017" t="s">
        <v>133</v>
      </c>
      <c r="K594" s="980" t="s">
        <v>1041</v>
      </c>
      <c r="L594" s="1334" t="s">
        <v>24</v>
      </c>
      <c r="M594" s="1335"/>
      <c r="N594" s="130">
        <f>SUM(N592:N593)</f>
        <v>0.2</v>
      </c>
      <c r="O594" s="130">
        <f>SUM(O592:O593)</f>
        <v>0.2</v>
      </c>
      <c r="P594" s="130">
        <f>SUM(P592:P593)</f>
        <v>0</v>
      </c>
      <c r="Q594" s="130">
        <f>SUM(Q592:Q593)</f>
        <v>0</v>
      </c>
      <c r="R594" s="588"/>
      <c r="S594" s="12"/>
    </row>
    <row r="595" spans="1:19" s="61" customFormat="1" ht="76.5">
      <c r="A595" s="1124" t="s">
        <v>9</v>
      </c>
      <c r="B595" s="1503" t="s">
        <v>10</v>
      </c>
      <c r="C595" s="1503" t="s">
        <v>33</v>
      </c>
      <c r="D595" s="1504"/>
      <c r="E595" s="1246" t="s">
        <v>693</v>
      </c>
      <c r="F595" s="267" t="s">
        <v>694</v>
      </c>
      <c r="G595" s="603"/>
      <c r="H595" s="603"/>
      <c r="I595" s="603">
        <v>1</v>
      </c>
      <c r="J595" s="603"/>
      <c r="K595" s="980" t="s">
        <v>437</v>
      </c>
      <c r="L595" s="978" t="s">
        <v>32</v>
      </c>
      <c r="M595" s="59" t="s">
        <v>56</v>
      </c>
      <c r="N595" s="1033">
        <v>12</v>
      </c>
      <c r="O595" s="604">
        <f>SUM(N595-Q595)</f>
        <v>0</v>
      </c>
      <c r="P595" s="605"/>
      <c r="Q595" s="1034">
        <v>12</v>
      </c>
      <c r="R595" s="606" t="s">
        <v>695</v>
      </c>
      <c r="S595" s="6" t="s">
        <v>677</v>
      </c>
    </row>
    <row r="596" spans="1:19" s="61" customFormat="1" ht="64.5" thickBot="1">
      <c r="A596" s="1124"/>
      <c r="B596" s="1503"/>
      <c r="C596" s="1503"/>
      <c r="D596" s="1504"/>
      <c r="E596" s="1246"/>
      <c r="F596" s="267" t="s">
        <v>694</v>
      </c>
      <c r="G596" s="603"/>
      <c r="H596" s="603"/>
      <c r="I596" s="603">
        <v>1</v>
      </c>
      <c r="J596" s="603"/>
      <c r="K596" s="980" t="s">
        <v>437</v>
      </c>
      <c r="L596" s="1048" t="s">
        <v>32</v>
      </c>
      <c r="M596" s="13" t="s">
        <v>56</v>
      </c>
      <c r="N596" s="1033">
        <v>25</v>
      </c>
      <c r="O596" s="604">
        <f>SUM(N596-Q596)</f>
        <v>0</v>
      </c>
      <c r="P596" s="605"/>
      <c r="Q596" s="1034">
        <v>25</v>
      </c>
      <c r="R596" s="606" t="s">
        <v>696</v>
      </c>
      <c r="S596" s="6" t="s">
        <v>697</v>
      </c>
    </row>
    <row r="597" spans="1:19" s="61" customFormat="1" ht="35.450000000000003" customHeight="1" thickBot="1">
      <c r="A597" s="1124"/>
      <c r="B597" s="1503"/>
      <c r="C597" s="1503"/>
      <c r="D597" s="1504"/>
      <c r="E597" s="1246"/>
      <c r="F597" s="980" t="s">
        <v>174</v>
      </c>
      <c r="G597" s="983" t="s">
        <v>133</v>
      </c>
      <c r="H597" s="983" t="s">
        <v>133</v>
      </c>
      <c r="I597" s="983" t="s">
        <v>133</v>
      </c>
      <c r="J597" s="983" t="s">
        <v>133</v>
      </c>
      <c r="K597" s="980" t="s">
        <v>175</v>
      </c>
      <c r="L597" s="1505" t="s">
        <v>24</v>
      </c>
      <c r="M597" s="1337"/>
      <c r="N597" s="130">
        <f>SUM(N595:N596)</f>
        <v>37</v>
      </c>
      <c r="O597" s="130">
        <f>SUM(O595:O596)</f>
        <v>0</v>
      </c>
      <c r="P597" s="130">
        <f>SUM(P595:P596)</f>
        <v>0</v>
      </c>
      <c r="Q597" s="130">
        <f>SUM(Q595:Q596)</f>
        <v>37</v>
      </c>
      <c r="R597" s="584"/>
      <c r="S597" s="12"/>
    </row>
    <row r="598" spans="1:19" s="61" customFormat="1" ht="25.5">
      <c r="A598" s="1373" t="s">
        <v>9</v>
      </c>
      <c r="B598" s="1376" t="s">
        <v>10</v>
      </c>
      <c r="C598" s="1506" t="s">
        <v>12</v>
      </c>
      <c r="D598" s="1379"/>
      <c r="E598" s="1287" t="s">
        <v>698</v>
      </c>
      <c r="F598" s="1359" t="s">
        <v>326</v>
      </c>
      <c r="G598" s="966"/>
      <c r="H598" s="966"/>
      <c r="I598" s="966"/>
      <c r="J598" s="583">
        <v>10</v>
      </c>
      <c r="K598" s="1359" t="s">
        <v>137</v>
      </c>
      <c r="L598" s="575" t="s">
        <v>32</v>
      </c>
      <c r="M598" s="576" t="s">
        <v>699</v>
      </c>
      <c r="N598" s="126"/>
      <c r="O598" s="127">
        <f t="shared" ref="O598:O603" si="131">SUM(N598-Q598)</f>
        <v>0</v>
      </c>
      <c r="P598" s="127"/>
      <c r="Q598" s="128"/>
      <c r="R598" s="587" t="s">
        <v>700</v>
      </c>
      <c r="S598" s="583">
        <v>10</v>
      </c>
    </row>
    <row r="599" spans="1:19" s="61" customFormat="1">
      <c r="A599" s="1374"/>
      <c r="B599" s="1377"/>
      <c r="C599" s="1507"/>
      <c r="D599" s="1380"/>
      <c r="E599" s="1509"/>
      <c r="F599" s="1360"/>
      <c r="G599" s="966"/>
      <c r="H599" s="966"/>
      <c r="I599" s="966"/>
      <c r="J599" s="6" t="s">
        <v>701</v>
      </c>
      <c r="K599" s="1360"/>
      <c r="L599" s="978" t="s">
        <v>327</v>
      </c>
      <c r="M599" s="580"/>
      <c r="N599" s="133">
        <v>10</v>
      </c>
      <c r="O599" s="573">
        <f t="shared" si="131"/>
        <v>10</v>
      </c>
      <c r="P599" s="573"/>
      <c r="Q599" s="563"/>
      <c r="R599" s="587" t="s">
        <v>702</v>
      </c>
      <c r="S599" s="6" t="s">
        <v>701</v>
      </c>
    </row>
    <row r="600" spans="1:19" s="61" customFormat="1">
      <c r="A600" s="1374"/>
      <c r="B600" s="1377"/>
      <c r="C600" s="1507"/>
      <c r="D600" s="1380"/>
      <c r="E600" s="1509"/>
      <c r="F600" s="1360"/>
      <c r="G600" s="966"/>
      <c r="H600" s="966"/>
      <c r="I600" s="966"/>
      <c r="J600" s="6" t="s">
        <v>703</v>
      </c>
      <c r="K600" s="1360"/>
      <c r="L600" s="1048"/>
      <c r="M600" s="607"/>
      <c r="N600" s="126"/>
      <c r="O600" s="572">
        <f t="shared" si="131"/>
        <v>0</v>
      </c>
      <c r="P600" s="577"/>
      <c r="Q600" s="578"/>
      <c r="R600" s="579" t="s">
        <v>704</v>
      </c>
      <c r="S600" s="6" t="s">
        <v>703</v>
      </c>
    </row>
    <row r="601" spans="1:19" s="61" customFormat="1">
      <c r="A601" s="1374"/>
      <c r="B601" s="1377"/>
      <c r="C601" s="1507"/>
      <c r="D601" s="1380"/>
      <c r="E601" s="1509"/>
      <c r="F601" s="1360"/>
      <c r="G601" s="966"/>
      <c r="H601" s="966"/>
      <c r="I601" s="966"/>
      <c r="J601" s="6" t="s">
        <v>705</v>
      </c>
      <c r="K601" s="1360"/>
      <c r="L601" s="1048"/>
      <c r="M601" s="607"/>
      <c r="N601" s="126"/>
      <c r="O601" s="572">
        <f t="shared" si="131"/>
        <v>0</v>
      </c>
      <c r="P601" s="577"/>
      <c r="Q601" s="578"/>
      <c r="R601" s="579" t="s">
        <v>706</v>
      </c>
      <c r="S601" s="6" t="s">
        <v>705</v>
      </c>
    </row>
    <row r="602" spans="1:19" s="61" customFormat="1" ht="25.5">
      <c r="A602" s="1374"/>
      <c r="B602" s="1377"/>
      <c r="C602" s="1507"/>
      <c r="D602" s="1380"/>
      <c r="E602" s="1509"/>
      <c r="F602" s="1360"/>
      <c r="G602" s="966"/>
      <c r="H602" s="966"/>
      <c r="I602" s="966"/>
      <c r="J602" s="6" t="s">
        <v>707</v>
      </c>
      <c r="K602" s="1360"/>
      <c r="L602" s="1048"/>
      <c r="M602" s="607"/>
      <c r="N602" s="126"/>
      <c r="O602" s="572">
        <f t="shared" si="131"/>
        <v>0</v>
      </c>
      <c r="P602" s="577"/>
      <c r="Q602" s="578"/>
      <c r="R602" s="214" t="s">
        <v>708</v>
      </c>
      <c r="S602" s="6" t="s">
        <v>707</v>
      </c>
    </row>
    <row r="603" spans="1:19" s="61" customFormat="1" ht="26.25" thickBot="1">
      <c r="A603" s="1374"/>
      <c r="B603" s="1377"/>
      <c r="C603" s="1507"/>
      <c r="D603" s="1380"/>
      <c r="E603" s="1509"/>
      <c r="F603" s="1361"/>
      <c r="G603" s="966"/>
      <c r="H603" s="966"/>
      <c r="I603" s="966"/>
      <c r="J603" s="6" t="s">
        <v>709</v>
      </c>
      <c r="K603" s="1361"/>
      <c r="L603" s="1048"/>
      <c r="M603" s="607"/>
      <c r="N603" s="126"/>
      <c r="O603" s="572">
        <f t="shared" si="131"/>
        <v>0</v>
      </c>
      <c r="P603" s="577"/>
      <c r="Q603" s="578"/>
      <c r="R603" s="579" t="s">
        <v>710</v>
      </c>
      <c r="S603" s="6" t="s">
        <v>709</v>
      </c>
    </row>
    <row r="604" spans="1:19" s="61" customFormat="1" ht="39" thickBot="1">
      <c r="A604" s="1375"/>
      <c r="B604" s="1378"/>
      <c r="C604" s="1508"/>
      <c r="D604" s="1381"/>
      <c r="E604" s="1288"/>
      <c r="F604" s="980" t="s">
        <v>174</v>
      </c>
      <c r="G604" s="983" t="s">
        <v>133</v>
      </c>
      <c r="H604" s="983" t="s">
        <v>133</v>
      </c>
      <c r="I604" s="983" t="s">
        <v>133</v>
      </c>
      <c r="J604" s="983" t="s">
        <v>133</v>
      </c>
      <c r="K604" s="980" t="s">
        <v>175</v>
      </c>
      <c r="L604" s="1479" t="s">
        <v>24</v>
      </c>
      <c r="M604" s="1480"/>
      <c r="N604" s="152">
        <f t="shared" ref="N604:Q604" si="132">SUM(N598:N603)</f>
        <v>10</v>
      </c>
      <c r="O604" s="574">
        <f t="shared" si="132"/>
        <v>10</v>
      </c>
      <c r="P604" s="574">
        <f t="shared" si="132"/>
        <v>0</v>
      </c>
      <c r="Q604" s="989">
        <f t="shared" si="132"/>
        <v>0</v>
      </c>
      <c r="R604" s="584"/>
      <c r="S604" s="12"/>
    </row>
    <row r="605" spans="1:19" s="61" customFormat="1" ht="12.75" customHeight="1">
      <c r="A605" s="1124" t="s">
        <v>9</v>
      </c>
      <c r="B605" s="1125" t="s">
        <v>10</v>
      </c>
      <c r="C605" s="1125" t="s">
        <v>34</v>
      </c>
      <c r="D605" s="1336"/>
      <c r="E605" s="1246" t="s">
        <v>711</v>
      </c>
      <c r="F605" s="1359" t="s">
        <v>326</v>
      </c>
      <c r="G605" s="966"/>
      <c r="H605" s="966"/>
      <c r="I605" s="966"/>
      <c r="J605" s="6" t="s">
        <v>712</v>
      </c>
      <c r="K605" s="1359" t="s">
        <v>137</v>
      </c>
      <c r="L605" s="575" t="s">
        <v>327</v>
      </c>
      <c r="M605" s="576"/>
      <c r="N605" s="133"/>
      <c r="O605" s="573">
        <f t="shared" ref="O605:O612" si="133">SUM(N605-Q605)</f>
        <v>0</v>
      </c>
      <c r="P605" s="608"/>
      <c r="Q605" s="563"/>
      <c r="R605" s="270" t="s">
        <v>713</v>
      </c>
      <c r="S605" s="6" t="s">
        <v>712</v>
      </c>
    </row>
    <row r="606" spans="1:19" s="61" customFormat="1">
      <c r="A606" s="1124"/>
      <c r="B606" s="1125"/>
      <c r="C606" s="1125"/>
      <c r="D606" s="1336"/>
      <c r="E606" s="1246"/>
      <c r="F606" s="1360"/>
      <c r="G606" s="966"/>
      <c r="H606" s="966"/>
      <c r="I606" s="966"/>
      <c r="J606" s="6" t="s">
        <v>21</v>
      </c>
      <c r="K606" s="1360"/>
      <c r="L606" s="1040" t="s">
        <v>327</v>
      </c>
      <c r="M606" s="580"/>
      <c r="N606" s="133"/>
      <c r="O606" s="573"/>
      <c r="P606" s="608"/>
      <c r="Q606" s="563"/>
      <c r="R606" s="270" t="s">
        <v>714</v>
      </c>
      <c r="S606" s="6" t="s">
        <v>21</v>
      </c>
    </row>
    <row r="607" spans="1:19" s="61" customFormat="1">
      <c r="A607" s="1124"/>
      <c r="B607" s="1125"/>
      <c r="C607" s="1125"/>
      <c r="D607" s="1336"/>
      <c r="E607" s="1246"/>
      <c r="F607" s="1360"/>
      <c r="G607" s="966"/>
      <c r="H607" s="966"/>
      <c r="I607" s="966"/>
      <c r="J607" s="583">
        <v>2660</v>
      </c>
      <c r="K607" s="1360"/>
      <c r="L607" s="1048" t="s">
        <v>327</v>
      </c>
      <c r="M607" s="580"/>
      <c r="N607" s="133">
        <v>47</v>
      </c>
      <c r="O607" s="572">
        <f t="shared" si="133"/>
        <v>47</v>
      </c>
      <c r="P607" s="572"/>
      <c r="Q607" s="571"/>
      <c r="R607" s="214" t="s">
        <v>715</v>
      </c>
      <c r="S607" s="583">
        <v>2660</v>
      </c>
    </row>
    <row r="608" spans="1:19" s="61" customFormat="1">
      <c r="A608" s="1124"/>
      <c r="B608" s="1125"/>
      <c r="C608" s="1125"/>
      <c r="D608" s="1336"/>
      <c r="E608" s="1246"/>
      <c r="F608" s="1360"/>
      <c r="G608" s="966"/>
      <c r="H608" s="966"/>
      <c r="I608" s="966"/>
      <c r="J608" s="583">
        <v>4840</v>
      </c>
      <c r="K608" s="1360"/>
      <c r="L608" s="1040" t="s">
        <v>327</v>
      </c>
      <c r="M608" s="609"/>
      <c r="N608" s="126"/>
      <c r="O608" s="572">
        <f t="shared" si="133"/>
        <v>0</v>
      </c>
      <c r="P608" s="610"/>
      <c r="Q608" s="571"/>
      <c r="R608" s="214" t="s">
        <v>716</v>
      </c>
      <c r="S608" s="583">
        <v>4840</v>
      </c>
    </row>
    <row r="609" spans="1:19" s="61" customFormat="1" ht="25.5">
      <c r="A609" s="1124"/>
      <c r="B609" s="1125"/>
      <c r="C609" s="1125"/>
      <c r="D609" s="1336"/>
      <c r="E609" s="1246"/>
      <c r="F609" s="1360"/>
      <c r="G609" s="966"/>
      <c r="H609" s="966"/>
      <c r="I609" s="966"/>
      <c r="J609" s="6" t="s">
        <v>717</v>
      </c>
      <c r="K609" s="1360"/>
      <c r="L609" s="1048"/>
      <c r="M609" s="607"/>
      <c r="N609" s="126"/>
      <c r="O609" s="572">
        <f t="shared" si="133"/>
        <v>0</v>
      </c>
      <c r="P609" s="610"/>
      <c r="Q609" s="578"/>
      <c r="R609" s="214" t="s">
        <v>718</v>
      </c>
      <c r="S609" s="6" t="s">
        <v>717</v>
      </c>
    </row>
    <row r="610" spans="1:19" s="61" customFormat="1" ht="25.5">
      <c r="A610" s="1124"/>
      <c r="B610" s="1125"/>
      <c r="C610" s="1125"/>
      <c r="D610" s="1336"/>
      <c r="E610" s="1246"/>
      <c r="F610" s="1360"/>
      <c r="G610" s="966"/>
      <c r="H610" s="966"/>
      <c r="I610" s="966"/>
      <c r="J610" s="6" t="s">
        <v>35</v>
      </c>
      <c r="K610" s="1360"/>
      <c r="L610" s="1048"/>
      <c r="M610" s="607"/>
      <c r="N610" s="126"/>
      <c r="O610" s="572">
        <f t="shared" si="133"/>
        <v>0</v>
      </c>
      <c r="P610" s="610"/>
      <c r="Q610" s="578"/>
      <c r="R610" s="214" t="s">
        <v>719</v>
      </c>
      <c r="S610" s="6" t="s">
        <v>35</v>
      </c>
    </row>
    <row r="611" spans="1:19" s="61" customFormat="1">
      <c r="A611" s="1124"/>
      <c r="B611" s="1125"/>
      <c r="C611" s="1125"/>
      <c r="D611" s="1336"/>
      <c r="E611" s="1246"/>
      <c r="F611" s="1360"/>
      <c r="G611" s="966"/>
      <c r="H611" s="966"/>
      <c r="I611" s="966"/>
      <c r="J611" s="6" t="s">
        <v>720</v>
      </c>
      <c r="K611" s="1360"/>
      <c r="L611" s="1048"/>
      <c r="M611" s="607"/>
      <c r="N611" s="126"/>
      <c r="O611" s="572">
        <f t="shared" si="133"/>
        <v>0</v>
      </c>
      <c r="P611" s="610"/>
      <c r="Q611" s="578"/>
      <c r="R611" s="214" t="s">
        <v>721</v>
      </c>
      <c r="S611" s="6" t="s">
        <v>720</v>
      </c>
    </row>
    <row r="612" spans="1:19" s="61" customFormat="1" ht="26.25" thickBot="1">
      <c r="A612" s="1124"/>
      <c r="B612" s="1125"/>
      <c r="C612" s="1125"/>
      <c r="D612" s="1336"/>
      <c r="E612" s="1246"/>
      <c r="F612" s="1361"/>
      <c r="G612" s="966"/>
      <c r="H612" s="966"/>
      <c r="I612" s="966"/>
      <c r="J612" s="6" t="s">
        <v>722</v>
      </c>
      <c r="K612" s="1361"/>
      <c r="L612" s="1048"/>
      <c r="M612" s="607"/>
      <c r="N612" s="126"/>
      <c r="O612" s="572">
        <f t="shared" si="133"/>
        <v>0</v>
      </c>
      <c r="P612" s="610"/>
      <c r="Q612" s="571"/>
      <c r="R612" s="214" t="s">
        <v>710</v>
      </c>
      <c r="S612" s="6" t="s">
        <v>722</v>
      </c>
    </row>
    <row r="613" spans="1:19" s="61" customFormat="1" ht="39" thickBot="1">
      <c r="A613" s="1124"/>
      <c r="B613" s="1125"/>
      <c r="C613" s="1125"/>
      <c r="D613" s="1336"/>
      <c r="E613" s="1246"/>
      <c r="F613" s="980" t="s">
        <v>174</v>
      </c>
      <c r="G613" s="983" t="s">
        <v>133</v>
      </c>
      <c r="H613" s="983" t="s">
        <v>133</v>
      </c>
      <c r="I613" s="983" t="s">
        <v>133</v>
      </c>
      <c r="J613" s="983" t="s">
        <v>133</v>
      </c>
      <c r="K613" s="980" t="s">
        <v>175</v>
      </c>
      <c r="L613" s="1479" t="s">
        <v>24</v>
      </c>
      <c r="M613" s="1480"/>
      <c r="N613" s="152">
        <f t="shared" ref="N613:Q613" si="134">SUM(N605:N612)</f>
        <v>47</v>
      </c>
      <c r="O613" s="574">
        <f t="shared" si="134"/>
        <v>47</v>
      </c>
      <c r="P613" s="574">
        <f t="shared" si="134"/>
        <v>0</v>
      </c>
      <c r="Q613" s="574">
        <f t="shared" si="134"/>
        <v>0</v>
      </c>
      <c r="R613" s="584"/>
      <c r="S613" s="12"/>
    </row>
    <row r="614" spans="1:19" s="61" customFormat="1" ht="63.75">
      <c r="A614" s="1163" t="s">
        <v>9</v>
      </c>
      <c r="B614" s="1152" t="s">
        <v>10</v>
      </c>
      <c r="C614" s="1152" t="s">
        <v>38</v>
      </c>
      <c r="D614" s="1333"/>
      <c r="E614" s="1246" t="s">
        <v>723</v>
      </c>
      <c r="F614" s="980" t="s">
        <v>622</v>
      </c>
      <c r="G614" s="983"/>
      <c r="H614" s="983"/>
      <c r="I614" s="983" t="s">
        <v>15</v>
      </c>
      <c r="J614" s="983"/>
      <c r="K614" s="980" t="s">
        <v>724</v>
      </c>
      <c r="L614" s="83" t="s">
        <v>32</v>
      </c>
      <c r="M614" s="84" t="s">
        <v>624</v>
      </c>
      <c r="N614" s="1046">
        <v>6.2</v>
      </c>
      <c r="O614" s="124">
        <f>SUM(N614-Q614)</f>
        <v>0.40000000000000036</v>
      </c>
      <c r="P614" s="567"/>
      <c r="Q614" s="567">
        <v>5.8</v>
      </c>
      <c r="R614" s="171" t="s">
        <v>725</v>
      </c>
      <c r="S614" s="51">
        <v>1</v>
      </c>
    </row>
    <row r="615" spans="1:19" s="61" customFormat="1" ht="51.75" thickBot="1">
      <c r="A615" s="1163"/>
      <c r="B615" s="1152"/>
      <c r="C615" s="1152"/>
      <c r="D615" s="1333"/>
      <c r="E615" s="1246"/>
      <c r="F615" s="980" t="s">
        <v>626</v>
      </c>
      <c r="G615" s="983"/>
      <c r="H615" s="983"/>
      <c r="I615" s="983" t="s">
        <v>726</v>
      </c>
      <c r="J615" s="983"/>
      <c r="K615" s="980" t="s">
        <v>230</v>
      </c>
      <c r="L615" s="978" t="s">
        <v>231</v>
      </c>
      <c r="M615" s="611" t="s">
        <v>624</v>
      </c>
      <c r="N615" s="1046">
        <v>23.1</v>
      </c>
      <c r="O615" s="612">
        <f>SUM(N615-Q615)</f>
        <v>23.1</v>
      </c>
      <c r="P615" s="613"/>
      <c r="Q615" s="613"/>
      <c r="R615" s="988" t="s">
        <v>727</v>
      </c>
      <c r="S615" s="583">
        <v>2330</v>
      </c>
    </row>
    <row r="616" spans="1:19" s="61" customFormat="1" ht="39" thickBot="1">
      <c r="A616" s="1163"/>
      <c r="B616" s="1152"/>
      <c r="C616" s="1152"/>
      <c r="D616" s="1333"/>
      <c r="E616" s="1246"/>
      <c r="F616" s="980" t="s">
        <v>174</v>
      </c>
      <c r="G616" s="983" t="s">
        <v>133</v>
      </c>
      <c r="H616" s="983" t="s">
        <v>133</v>
      </c>
      <c r="I616" s="983" t="s">
        <v>133</v>
      </c>
      <c r="J616" s="983" t="s">
        <v>133</v>
      </c>
      <c r="K616" s="980" t="s">
        <v>175</v>
      </c>
      <c r="L616" s="1334" t="s">
        <v>24</v>
      </c>
      <c r="M616" s="1335"/>
      <c r="N616" s="130">
        <f t="shared" ref="N616:Q616" si="135">SUM(N614:N615)</f>
        <v>29.3</v>
      </c>
      <c r="O616" s="152">
        <f t="shared" si="135"/>
        <v>23.5</v>
      </c>
      <c r="P616" s="152">
        <f t="shared" si="135"/>
        <v>0</v>
      </c>
      <c r="Q616" s="1036">
        <f t="shared" si="135"/>
        <v>5.8</v>
      </c>
      <c r="R616" s="588"/>
      <c r="S616" s="583"/>
    </row>
    <row r="617" spans="1:19" s="61" customFormat="1" ht="26.25" customHeight="1">
      <c r="A617" s="1163" t="s">
        <v>9</v>
      </c>
      <c r="B617" s="1152" t="s">
        <v>10</v>
      </c>
      <c r="C617" s="1152" t="s">
        <v>111</v>
      </c>
      <c r="D617" s="1333"/>
      <c r="E617" s="1246" t="s">
        <v>728</v>
      </c>
      <c r="F617" s="980" t="s">
        <v>729</v>
      </c>
      <c r="G617" s="983" t="s">
        <v>15</v>
      </c>
      <c r="H617" s="983"/>
      <c r="I617" s="983"/>
      <c r="J617" s="983"/>
      <c r="K617" s="991" t="s">
        <v>340</v>
      </c>
      <c r="L617" s="83" t="s">
        <v>32</v>
      </c>
      <c r="M617" s="84" t="s">
        <v>624</v>
      </c>
      <c r="N617" s="1046">
        <v>3.5</v>
      </c>
      <c r="O617" s="124">
        <f>SUM(N617-Q617)</f>
        <v>3.5</v>
      </c>
      <c r="P617" s="567"/>
      <c r="Q617" s="567"/>
      <c r="R617" s="171" t="s">
        <v>730</v>
      </c>
      <c r="S617" s="51" t="s">
        <v>298</v>
      </c>
    </row>
    <row r="618" spans="1:19" s="61" customFormat="1" ht="51.75" thickBot="1">
      <c r="A618" s="1163"/>
      <c r="B618" s="1152"/>
      <c r="C618" s="1152"/>
      <c r="D618" s="1333"/>
      <c r="E618" s="1246"/>
      <c r="F618" s="991" t="s">
        <v>626</v>
      </c>
      <c r="G618" s="1018"/>
      <c r="H618" s="1018"/>
      <c r="I618" s="1018" t="s">
        <v>15</v>
      </c>
      <c r="J618" s="1018"/>
      <c r="K618" s="991" t="s">
        <v>230</v>
      </c>
      <c r="L618" s="978" t="s">
        <v>231</v>
      </c>
      <c r="M618" s="611" t="s">
        <v>624</v>
      </c>
      <c r="N618" s="1046"/>
      <c r="O618" s="612">
        <f>SUM(N618-Q618)</f>
        <v>0</v>
      </c>
      <c r="P618" s="613"/>
      <c r="Q618" s="613"/>
      <c r="R618" s="988" t="s">
        <v>727</v>
      </c>
      <c r="S618" s="983" t="s">
        <v>731</v>
      </c>
    </row>
    <row r="619" spans="1:19" s="61" customFormat="1" ht="39" thickBot="1">
      <c r="A619" s="1163"/>
      <c r="B619" s="1152"/>
      <c r="C619" s="1152"/>
      <c r="D619" s="1333"/>
      <c r="E619" s="1246"/>
      <c r="F619" s="980" t="s">
        <v>174</v>
      </c>
      <c r="G619" s="983" t="s">
        <v>133</v>
      </c>
      <c r="H619" s="983" t="s">
        <v>133</v>
      </c>
      <c r="I619" s="983" t="s">
        <v>133</v>
      </c>
      <c r="J619" s="983" t="s">
        <v>133</v>
      </c>
      <c r="K619" s="980" t="s">
        <v>175</v>
      </c>
      <c r="L619" s="1334" t="s">
        <v>24</v>
      </c>
      <c r="M619" s="1335"/>
      <c r="N619" s="130">
        <f t="shared" ref="N619:Q619" si="136">SUM(N617:N618)</f>
        <v>3.5</v>
      </c>
      <c r="O619" s="152">
        <f t="shared" si="136"/>
        <v>3.5</v>
      </c>
      <c r="P619" s="152">
        <f t="shared" si="136"/>
        <v>0</v>
      </c>
      <c r="Q619" s="1036">
        <f t="shared" si="136"/>
        <v>0</v>
      </c>
      <c r="R619" s="588"/>
      <c r="S619" s="12"/>
    </row>
    <row r="620" spans="1:19" s="61" customFormat="1" ht="89.25">
      <c r="A620" s="1163" t="s">
        <v>9</v>
      </c>
      <c r="B620" s="1152" t="s">
        <v>10</v>
      </c>
      <c r="C620" s="1152" t="s">
        <v>70</v>
      </c>
      <c r="D620" s="1333"/>
      <c r="E620" s="1246" t="s">
        <v>732</v>
      </c>
      <c r="F620" s="980" t="s">
        <v>622</v>
      </c>
      <c r="G620" s="983"/>
      <c r="H620" s="983"/>
      <c r="I620" s="983"/>
      <c r="J620" s="983" t="s">
        <v>15</v>
      </c>
      <c r="K620" s="991" t="s">
        <v>437</v>
      </c>
      <c r="L620" s="83" t="s">
        <v>32</v>
      </c>
      <c r="M620" s="84" t="s">
        <v>624</v>
      </c>
      <c r="N620" s="1046">
        <v>8.1</v>
      </c>
      <c r="O620" s="124">
        <f>SUM(N620-Q620)</f>
        <v>0.39999999999999947</v>
      </c>
      <c r="P620" s="567"/>
      <c r="Q620" s="567">
        <v>7.7</v>
      </c>
      <c r="R620" s="171" t="s">
        <v>733</v>
      </c>
      <c r="S620" s="983" t="s">
        <v>15</v>
      </c>
    </row>
    <row r="621" spans="1:19" s="61" customFormat="1" ht="51.75" thickBot="1">
      <c r="A621" s="1163"/>
      <c r="B621" s="1152"/>
      <c r="C621" s="1152"/>
      <c r="D621" s="1333"/>
      <c r="E621" s="1246"/>
      <c r="F621" s="980" t="s">
        <v>734</v>
      </c>
      <c r="G621" s="983"/>
      <c r="H621" s="983"/>
      <c r="I621" s="983"/>
      <c r="J621" s="983" t="s">
        <v>160</v>
      </c>
      <c r="K621" s="980" t="s">
        <v>724</v>
      </c>
      <c r="L621" s="1037" t="s">
        <v>231</v>
      </c>
      <c r="M621" s="142" t="s">
        <v>624</v>
      </c>
      <c r="N621" s="1046">
        <v>30.6</v>
      </c>
      <c r="O621" s="134">
        <f>SUM(N621-Q621)</f>
        <v>0.60000000000000142</v>
      </c>
      <c r="P621" s="614"/>
      <c r="Q621" s="160">
        <v>30</v>
      </c>
      <c r="R621" s="171" t="s">
        <v>727</v>
      </c>
      <c r="S621" s="983" t="s">
        <v>160</v>
      </c>
    </row>
    <row r="622" spans="1:19" s="61" customFormat="1" ht="39" thickBot="1">
      <c r="A622" s="1163"/>
      <c r="B622" s="1152"/>
      <c r="C622" s="1152"/>
      <c r="D622" s="1333"/>
      <c r="E622" s="1246"/>
      <c r="F622" s="980" t="s">
        <v>174</v>
      </c>
      <c r="G622" s="983" t="s">
        <v>133</v>
      </c>
      <c r="H622" s="983" t="s">
        <v>133</v>
      </c>
      <c r="I622" s="983" t="s">
        <v>133</v>
      </c>
      <c r="J622" s="983" t="s">
        <v>133</v>
      </c>
      <c r="K622" s="980" t="s">
        <v>175</v>
      </c>
      <c r="L622" s="1334" t="s">
        <v>24</v>
      </c>
      <c r="M622" s="1335"/>
      <c r="N622" s="152">
        <f>SUM(N620:N621)</f>
        <v>38.700000000000003</v>
      </c>
      <c r="O622" s="152">
        <f>SUM(O620:O621)</f>
        <v>1.0000000000000009</v>
      </c>
      <c r="P622" s="152">
        <f>SUM(P620:P620)</f>
        <v>0</v>
      </c>
      <c r="Q622" s="1036">
        <f>SUM(Q620:Q621)</f>
        <v>37.700000000000003</v>
      </c>
      <c r="R622" s="588"/>
      <c r="S622" s="583"/>
    </row>
    <row r="623" spans="1:19" s="61" customFormat="1" ht="38.25">
      <c r="A623" s="1124" t="s">
        <v>9</v>
      </c>
      <c r="B623" s="1125" t="s">
        <v>10</v>
      </c>
      <c r="C623" s="1125" t="s">
        <v>13</v>
      </c>
      <c r="D623" s="1336"/>
      <c r="E623" s="1246" t="s">
        <v>735</v>
      </c>
      <c r="F623" s="980" t="s">
        <v>622</v>
      </c>
      <c r="G623" s="996"/>
      <c r="H623" s="996"/>
      <c r="I623" s="996"/>
      <c r="J623" s="996" t="s">
        <v>736</v>
      </c>
      <c r="K623" s="991" t="s">
        <v>153</v>
      </c>
      <c r="L623" s="565" t="s">
        <v>32</v>
      </c>
      <c r="M623" s="576" t="s">
        <v>624</v>
      </c>
      <c r="N623" s="1046">
        <v>52.4</v>
      </c>
      <c r="O623" s="124">
        <f>SUM(N623-Q623)</f>
        <v>2.3999999999999986</v>
      </c>
      <c r="P623" s="615"/>
      <c r="Q623" s="615">
        <v>50</v>
      </c>
      <c r="R623" s="171" t="s">
        <v>737</v>
      </c>
      <c r="S623" s="983" t="s">
        <v>736</v>
      </c>
    </row>
    <row r="624" spans="1:19" s="61" customFormat="1" ht="38.25" customHeight="1" thickBot="1">
      <c r="A624" s="1124"/>
      <c r="B624" s="1125"/>
      <c r="C624" s="1125"/>
      <c r="D624" s="1336"/>
      <c r="E624" s="1246"/>
      <c r="F624" s="991" t="s">
        <v>738</v>
      </c>
      <c r="G624" s="1018" t="s">
        <v>82</v>
      </c>
      <c r="H624" s="1018" t="s">
        <v>82</v>
      </c>
      <c r="I624" s="1018" t="s">
        <v>82</v>
      </c>
      <c r="J624" s="1018" t="s">
        <v>82</v>
      </c>
      <c r="K624" s="991" t="s">
        <v>230</v>
      </c>
      <c r="L624" s="1037" t="s">
        <v>231</v>
      </c>
      <c r="M624" s="580" t="s">
        <v>624</v>
      </c>
      <c r="N624" s="1023">
        <v>170.4</v>
      </c>
      <c r="O624" s="148">
        <f>SUM(N624-Q624)</f>
        <v>10.400000000000006</v>
      </c>
      <c r="P624" s="613"/>
      <c r="Q624" s="613">
        <v>160</v>
      </c>
      <c r="R624" s="215"/>
      <c r="S624" s="983"/>
    </row>
    <row r="625" spans="1:19" s="61" customFormat="1" ht="39" thickBot="1">
      <c r="A625" s="1124"/>
      <c r="B625" s="1125"/>
      <c r="C625" s="1125"/>
      <c r="D625" s="1336"/>
      <c r="E625" s="1246"/>
      <c r="F625" s="980" t="s">
        <v>174</v>
      </c>
      <c r="G625" s="983" t="s">
        <v>133</v>
      </c>
      <c r="H625" s="983" t="s">
        <v>133</v>
      </c>
      <c r="I625" s="983" t="s">
        <v>133</v>
      </c>
      <c r="J625" s="983" t="s">
        <v>133</v>
      </c>
      <c r="K625" s="980" t="s">
        <v>175</v>
      </c>
      <c r="L625" s="1334" t="s">
        <v>24</v>
      </c>
      <c r="M625" s="1337"/>
      <c r="N625" s="152">
        <f t="shared" ref="N625:Q625" si="137">SUM(N623:N624)</f>
        <v>222.8</v>
      </c>
      <c r="O625" s="152">
        <f t="shared" si="137"/>
        <v>12.800000000000004</v>
      </c>
      <c r="P625" s="152">
        <f t="shared" si="137"/>
        <v>0</v>
      </c>
      <c r="Q625" s="152">
        <f t="shared" si="137"/>
        <v>210</v>
      </c>
      <c r="R625" s="584"/>
      <c r="S625" s="583"/>
    </row>
    <row r="626" spans="1:19" s="61" customFormat="1" ht="51">
      <c r="A626" s="1124" t="s">
        <v>9</v>
      </c>
      <c r="B626" s="1125" t="s">
        <v>10</v>
      </c>
      <c r="C626" s="1125" t="s">
        <v>14</v>
      </c>
      <c r="D626" s="1336"/>
      <c r="E626" s="1246" t="s">
        <v>739</v>
      </c>
      <c r="F626" s="171" t="s">
        <v>740</v>
      </c>
      <c r="G626" s="996"/>
      <c r="H626" s="996" t="s">
        <v>133</v>
      </c>
      <c r="I626" s="996"/>
      <c r="J626" s="996"/>
      <c r="K626" s="980" t="s">
        <v>135</v>
      </c>
      <c r="L626" s="565" t="s">
        <v>32</v>
      </c>
      <c r="M626" s="576" t="s">
        <v>227</v>
      </c>
      <c r="N626" s="1046">
        <v>1.5</v>
      </c>
      <c r="O626" s="616">
        <f>SUM(N626-Q626)</f>
        <v>1.5</v>
      </c>
      <c r="P626" s="615"/>
      <c r="Q626" s="615"/>
      <c r="R626" s="171" t="s">
        <v>741</v>
      </c>
      <c r="S626" s="983" t="s">
        <v>133</v>
      </c>
    </row>
    <row r="627" spans="1:19" s="61" customFormat="1" ht="13.5" thickBot="1">
      <c r="A627" s="1124"/>
      <c r="B627" s="1125"/>
      <c r="C627" s="1125"/>
      <c r="D627" s="1336"/>
      <c r="E627" s="1246"/>
      <c r="F627" s="996"/>
      <c r="G627" s="996"/>
      <c r="H627" s="996"/>
      <c r="I627" s="996"/>
      <c r="J627" s="996"/>
      <c r="K627" s="996"/>
      <c r="L627" s="1037"/>
      <c r="M627" s="580"/>
      <c r="N627" s="1023"/>
      <c r="O627" s="148">
        <f>SUM(N627-Q627)</f>
        <v>0</v>
      </c>
      <c r="P627" s="613"/>
      <c r="Q627" s="613"/>
      <c r="R627" s="215"/>
      <c r="S627" s="983"/>
    </row>
    <row r="628" spans="1:19" s="61" customFormat="1" ht="39" thickBot="1">
      <c r="A628" s="1124"/>
      <c r="B628" s="1125"/>
      <c r="C628" s="1125"/>
      <c r="D628" s="1336"/>
      <c r="E628" s="1246"/>
      <c r="F628" s="980" t="s">
        <v>174</v>
      </c>
      <c r="G628" s="983" t="s">
        <v>133</v>
      </c>
      <c r="H628" s="983" t="s">
        <v>133</v>
      </c>
      <c r="I628" s="983" t="s">
        <v>133</v>
      </c>
      <c r="J628" s="983" t="s">
        <v>133</v>
      </c>
      <c r="K628" s="980" t="s">
        <v>175</v>
      </c>
      <c r="L628" s="1334" t="s">
        <v>24</v>
      </c>
      <c r="M628" s="1337"/>
      <c r="N628" s="152">
        <f t="shared" ref="N628:Q628" si="138">SUM(N626:N627)</f>
        <v>1.5</v>
      </c>
      <c r="O628" s="152">
        <f t="shared" si="138"/>
        <v>1.5</v>
      </c>
      <c r="P628" s="152">
        <f t="shared" si="138"/>
        <v>0</v>
      </c>
      <c r="Q628" s="152">
        <f t="shared" si="138"/>
        <v>0</v>
      </c>
      <c r="R628" s="584"/>
      <c r="S628" s="583"/>
    </row>
    <row r="629" spans="1:19" s="60" customFormat="1" ht="51">
      <c r="A629" s="1124" t="s">
        <v>9</v>
      </c>
      <c r="B629" s="1152" t="s">
        <v>10</v>
      </c>
      <c r="C629" s="1152" t="s">
        <v>129</v>
      </c>
      <c r="D629" s="1153"/>
      <c r="E629" s="1183" t="s">
        <v>742</v>
      </c>
      <c r="F629" s="977" t="s">
        <v>333</v>
      </c>
      <c r="G629" s="966" t="s">
        <v>133</v>
      </c>
      <c r="H629" s="966" t="s">
        <v>133</v>
      </c>
      <c r="I629" s="966" t="s">
        <v>133</v>
      </c>
      <c r="J629" s="966"/>
      <c r="K629" s="991" t="s">
        <v>340</v>
      </c>
      <c r="L629" s="575" t="s">
        <v>32</v>
      </c>
      <c r="M629" s="576" t="s">
        <v>39</v>
      </c>
      <c r="N629" s="597">
        <v>9</v>
      </c>
      <c r="O629" s="853">
        <f t="shared" ref="O629" si="139">SUM(N629-Q629)</f>
        <v>0</v>
      </c>
      <c r="P629" s="853"/>
      <c r="Q629" s="168">
        <v>9</v>
      </c>
      <c r="R629" s="211" t="s">
        <v>743</v>
      </c>
      <c r="S629" s="983"/>
    </row>
    <row r="630" spans="1:19" s="60" customFormat="1" ht="51.75" thickBot="1">
      <c r="A630" s="1124"/>
      <c r="B630" s="1152"/>
      <c r="C630" s="1152"/>
      <c r="D630" s="1153"/>
      <c r="E630" s="1183"/>
      <c r="F630" s="977" t="s">
        <v>333</v>
      </c>
      <c r="G630" s="966"/>
      <c r="H630" s="966"/>
      <c r="I630" s="966" t="s">
        <v>15</v>
      </c>
      <c r="J630" s="966"/>
      <c r="K630" s="991" t="s">
        <v>340</v>
      </c>
      <c r="L630" s="978" t="s">
        <v>32</v>
      </c>
      <c r="M630" s="580" t="s">
        <v>39</v>
      </c>
      <c r="N630" s="1033">
        <v>15</v>
      </c>
      <c r="O630" s="671">
        <f>SUM(N630-Q630)</f>
        <v>0</v>
      </c>
      <c r="P630" s="605"/>
      <c r="Q630" s="175">
        <v>15</v>
      </c>
      <c r="R630" s="211" t="s">
        <v>744</v>
      </c>
      <c r="S630" s="983" t="s">
        <v>15</v>
      </c>
    </row>
    <row r="631" spans="1:19" s="61" customFormat="1" ht="39" thickBot="1">
      <c r="A631" s="1124"/>
      <c r="B631" s="1152"/>
      <c r="C631" s="1152"/>
      <c r="D631" s="1153"/>
      <c r="E631" s="1183"/>
      <c r="F631" s="980" t="s">
        <v>174</v>
      </c>
      <c r="G631" s="983" t="s">
        <v>133</v>
      </c>
      <c r="H631" s="983" t="s">
        <v>133</v>
      </c>
      <c r="I631" s="983" t="s">
        <v>133</v>
      </c>
      <c r="J631" s="983" t="s">
        <v>133</v>
      </c>
      <c r="K631" s="980" t="s">
        <v>175</v>
      </c>
      <c r="L631" s="1331" t="s">
        <v>24</v>
      </c>
      <c r="M631" s="1332"/>
      <c r="N631" s="856">
        <f>SUM(N629:N630)</f>
        <v>24</v>
      </c>
      <c r="O631" s="856">
        <f>SUM(O629:O630)</f>
        <v>0</v>
      </c>
      <c r="P631" s="1030">
        <f>SUM(P629:P630)</f>
        <v>0</v>
      </c>
      <c r="Q631" s="1029">
        <f>SUM(Q629:Q630)</f>
        <v>24</v>
      </c>
      <c r="R631" s="219"/>
      <c r="S631" s="12"/>
    </row>
    <row r="632" spans="1:19" s="60" customFormat="1" ht="51">
      <c r="A632" s="1124" t="s">
        <v>9</v>
      </c>
      <c r="B632" s="1152" t="s">
        <v>10</v>
      </c>
      <c r="C632" s="1152" t="s">
        <v>557</v>
      </c>
      <c r="D632" s="1153"/>
      <c r="E632" s="1186" t="s">
        <v>745</v>
      </c>
      <c r="F632" s="977" t="s">
        <v>746</v>
      </c>
      <c r="G632" s="983"/>
      <c r="H632" s="983"/>
      <c r="I632" s="983" t="s">
        <v>16</v>
      </c>
      <c r="J632" s="983"/>
      <c r="K632" s="980" t="s">
        <v>140</v>
      </c>
      <c r="L632" s="83" t="s">
        <v>32</v>
      </c>
      <c r="M632" s="276" t="s">
        <v>747</v>
      </c>
      <c r="N632" s="1033">
        <v>17.8</v>
      </c>
      <c r="O632" s="853">
        <f>SUM(N632-Q632)</f>
        <v>0</v>
      </c>
      <c r="P632" s="605"/>
      <c r="Q632" s="175">
        <v>17.8</v>
      </c>
      <c r="R632" s="211" t="s">
        <v>748</v>
      </c>
      <c r="S632" s="983" t="s">
        <v>16</v>
      </c>
    </row>
    <row r="633" spans="1:19" s="61" customFormat="1" ht="51.75" thickBot="1">
      <c r="A633" s="1124"/>
      <c r="B633" s="1152"/>
      <c r="C633" s="1152"/>
      <c r="D633" s="1153"/>
      <c r="E633" s="1186"/>
      <c r="F633" s="977" t="s">
        <v>749</v>
      </c>
      <c r="G633" s="983"/>
      <c r="H633" s="983"/>
      <c r="I633" s="983" t="s">
        <v>16</v>
      </c>
      <c r="J633" s="983"/>
      <c r="K633" s="980" t="s">
        <v>724</v>
      </c>
      <c r="L633" s="1038" t="s">
        <v>255</v>
      </c>
      <c r="M633" s="46" t="s">
        <v>747</v>
      </c>
      <c r="N633" s="898">
        <v>32.4</v>
      </c>
      <c r="O633" s="954">
        <f>SUM(N633-Q633)</f>
        <v>0</v>
      </c>
      <c r="P633" s="900"/>
      <c r="Q633" s="901">
        <v>32.4</v>
      </c>
      <c r="R633" s="211" t="s">
        <v>750</v>
      </c>
      <c r="S633" s="983" t="s">
        <v>16</v>
      </c>
    </row>
    <row r="634" spans="1:19" s="61" customFormat="1" ht="39" thickBot="1">
      <c r="A634" s="1124"/>
      <c r="B634" s="1152"/>
      <c r="C634" s="1152"/>
      <c r="D634" s="1153"/>
      <c r="E634" s="1186"/>
      <c r="F634" s="980" t="s">
        <v>174</v>
      </c>
      <c r="G634" s="983" t="s">
        <v>133</v>
      </c>
      <c r="H634" s="983" t="s">
        <v>133</v>
      </c>
      <c r="I634" s="983" t="s">
        <v>133</v>
      </c>
      <c r="J634" s="983" t="s">
        <v>133</v>
      </c>
      <c r="K634" s="980" t="s">
        <v>175</v>
      </c>
      <c r="L634" s="1426" t="s">
        <v>24</v>
      </c>
      <c r="M634" s="1502"/>
      <c r="N634" s="856">
        <f t="shared" ref="N634:Q634" si="140">SUM(N632:N633)</f>
        <v>50.2</v>
      </c>
      <c r="O634" s="856">
        <f t="shared" si="140"/>
        <v>0</v>
      </c>
      <c r="P634" s="1030">
        <f t="shared" si="140"/>
        <v>0</v>
      </c>
      <c r="Q634" s="1029">
        <f t="shared" si="140"/>
        <v>50.2</v>
      </c>
      <c r="R634" s="219"/>
      <c r="S634" s="12"/>
    </row>
    <row r="635" spans="1:19" s="61" customFormat="1" ht="51">
      <c r="A635" s="1163" t="s">
        <v>9</v>
      </c>
      <c r="B635" s="1152" t="s">
        <v>10</v>
      </c>
      <c r="C635" s="1152" t="s">
        <v>379</v>
      </c>
      <c r="D635" s="1333"/>
      <c r="E635" s="1246" t="s">
        <v>751</v>
      </c>
      <c r="F635" s="980" t="s">
        <v>333</v>
      </c>
      <c r="G635" s="983"/>
      <c r="H635" s="983"/>
      <c r="I635" s="983" t="s">
        <v>315</v>
      </c>
      <c r="J635" s="983"/>
      <c r="K635" s="980" t="s">
        <v>416</v>
      </c>
      <c r="L635" s="1038" t="s">
        <v>32</v>
      </c>
      <c r="M635" s="84" t="s">
        <v>624</v>
      </c>
      <c r="N635" s="789">
        <v>150</v>
      </c>
      <c r="O635" s="774">
        <f>SUM(N635-Q635)</f>
        <v>0</v>
      </c>
      <c r="P635" s="741"/>
      <c r="Q635" s="741">
        <v>150</v>
      </c>
      <c r="R635" s="171" t="s">
        <v>752</v>
      </c>
      <c r="S635" s="33">
        <v>0.18190000000000001</v>
      </c>
    </row>
    <row r="636" spans="1:19" s="61" customFormat="1" ht="92.25" customHeight="1" thickBot="1">
      <c r="A636" s="1163"/>
      <c r="B636" s="1152"/>
      <c r="C636" s="1152"/>
      <c r="D636" s="1333"/>
      <c r="E636" s="1246"/>
      <c r="F636" s="211" t="s">
        <v>753</v>
      </c>
      <c r="G636" s="983"/>
      <c r="H636" s="983" t="s">
        <v>15</v>
      </c>
      <c r="I636" s="983"/>
      <c r="J636" s="983"/>
      <c r="K636" s="980" t="s">
        <v>416</v>
      </c>
      <c r="L636" s="80" t="s">
        <v>32</v>
      </c>
      <c r="M636" s="58" t="s">
        <v>624</v>
      </c>
      <c r="N636" s="765">
        <v>7.1</v>
      </c>
      <c r="O636" s="711">
        <f>SUM(N636-Q636)</f>
        <v>2.0999999999999996</v>
      </c>
      <c r="P636" s="945"/>
      <c r="Q636" s="722">
        <v>5</v>
      </c>
      <c r="R636" s="211" t="s">
        <v>754</v>
      </c>
      <c r="S636" s="51">
        <v>1</v>
      </c>
    </row>
    <row r="637" spans="1:19" s="61" customFormat="1" ht="39" thickBot="1">
      <c r="A637" s="1163"/>
      <c r="B637" s="1152"/>
      <c r="C637" s="1152"/>
      <c r="D637" s="1333"/>
      <c r="E637" s="1246"/>
      <c r="F637" s="980" t="s">
        <v>174</v>
      </c>
      <c r="G637" s="983" t="s">
        <v>133</v>
      </c>
      <c r="H637" s="983" t="s">
        <v>133</v>
      </c>
      <c r="I637" s="983" t="s">
        <v>133</v>
      </c>
      <c r="J637" s="983" t="s">
        <v>133</v>
      </c>
      <c r="K637" s="980" t="s">
        <v>175</v>
      </c>
      <c r="L637" s="1334" t="s">
        <v>24</v>
      </c>
      <c r="M637" s="1335"/>
      <c r="N637" s="702">
        <f t="shared" ref="N637:Q637" si="141">SUM(N635:N636)</f>
        <v>157.1</v>
      </c>
      <c r="O637" s="701">
        <f t="shared" si="141"/>
        <v>2.0999999999999996</v>
      </c>
      <c r="P637" s="701">
        <f t="shared" si="141"/>
        <v>0</v>
      </c>
      <c r="Q637" s="730">
        <f t="shared" si="141"/>
        <v>155</v>
      </c>
      <c r="R637" s="588"/>
      <c r="S637" s="12"/>
    </row>
    <row r="638" spans="1:19" s="61" customFormat="1" ht="57.75" customHeight="1">
      <c r="A638" s="1124" t="s">
        <v>9</v>
      </c>
      <c r="B638" s="1125" t="s">
        <v>10</v>
      </c>
      <c r="C638" s="1125" t="s">
        <v>460</v>
      </c>
      <c r="D638" s="1336"/>
      <c r="E638" s="1246" t="s">
        <v>755</v>
      </c>
      <c r="F638" s="248" t="s">
        <v>155</v>
      </c>
      <c r="G638" s="996"/>
      <c r="H638" s="996"/>
      <c r="I638" s="996" t="s">
        <v>15</v>
      </c>
      <c r="J638" s="996"/>
      <c r="K638" s="991" t="s">
        <v>153</v>
      </c>
      <c r="L638" s="565" t="s">
        <v>32</v>
      </c>
      <c r="M638" s="576" t="s">
        <v>227</v>
      </c>
      <c r="N638" s="789">
        <v>8</v>
      </c>
      <c r="O638" s="169">
        <f>SUM(N638-Q638)</f>
        <v>8</v>
      </c>
      <c r="P638" s="734"/>
      <c r="Q638" s="734"/>
      <c r="R638" s="171" t="s">
        <v>756</v>
      </c>
      <c r="S638" s="983" t="s">
        <v>15</v>
      </c>
    </row>
    <row r="639" spans="1:19" s="61" customFormat="1" ht="13.5" thickBot="1">
      <c r="A639" s="1124"/>
      <c r="B639" s="1125"/>
      <c r="C639" s="1125"/>
      <c r="D639" s="1336"/>
      <c r="E639" s="1246"/>
      <c r="F639" s="996"/>
      <c r="G639" s="996"/>
      <c r="H639" s="996"/>
      <c r="I639" s="996"/>
      <c r="J639" s="996"/>
      <c r="K639" s="996"/>
      <c r="L639" s="1037"/>
      <c r="M639" s="580"/>
      <c r="N639" s="765"/>
      <c r="O639" s="777">
        <f>SUM(N639-Q639)</f>
        <v>0</v>
      </c>
      <c r="P639" s="953"/>
      <c r="Q639" s="953"/>
      <c r="R639" s="215"/>
      <c r="S639" s="983"/>
    </row>
    <row r="640" spans="1:19" s="61" customFormat="1" ht="39" thickBot="1">
      <c r="A640" s="1124"/>
      <c r="B640" s="1125"/>
      <c r="C640" s="1125"/>
      <c r="D640" s="1336"/>
      <c r="E640" s="1246"/>
      <c r="F640" s="980" t="s">
        <v>174</v>
      </c>
      <c r="G640" s="983" t="s">
        <v>133</v>
      </c>
      <c r="H640" s="983" t="s">
        <v>133</v>
      </c>
      <c r="I640" s="983" t="s">
        <v>133</v>
      </c>
      <c r="J640" s="983" t="s">
        <v>133</v>
      </c>
      <c r="K640" s="980" t="s">
        <v>175</v>
      </c>
      <c r="L640" s="1334" t="s">
        <v>24</v>
      </c>
      <c r="M640" s="1337"/>
      <c r="N640" s="701">
        <f t="shared" ref="N640:Q640" si="142">SUM(N638:N639)</f>
        <v>8</v>
      </c>
      <c r="O640" s="701">
        <f t="shared" si="142"/>
        <v>8</v>
      </c>
      <c r="P640" s="701">
        <f t="shared" si="142"/>
        <v>0</v>
      </c>
      <c r="Q640" s="701">
        <f t="shared" si="142"/>
        <v>0</v>
      </c>
      <c r="R640" s="584"/>
      <c r="S640" s="583"/>
    </row>
    <row r="641" spans="1:19" s="61" customFormat="1" ht="28.5" customHeight="1">
      <c r="A641" s="1124" t="s">
        <v>9</v>
      </c>
      <c r="B641" s="1125" t="s">
        <v>10</v>
      </c>
      <c r="C641" s="1125" t="s">
        <v>757</v>
      </c>
      <c r="D641" s="1336"/>
      <c r="E641" s="1246" t="s">
        <v>758</v>
      </c>
      <c r="F641" s="980" t="s">
        <v>1047</v>
      </c>
      <c r="G641" s="983"/>
      <c r="H641" s="983"/>
      <c r="I641" s="983"/>
      <c r="J641" s="983" t="s">
        <v>15</v>
      </c>
      <c r="K641" s="980" t="s">
        <v>140</v>
      </c>
      <c r="L641" s="80" t="s">
        <v>32</v>
      </c>
      <c r="M641" s="46" t="s">
        <v>227</v>
      </c>
      <c r="N641" s="789">
        <v>3</v>
      </c>
      <c r="O641" s="715">
        <f>SUM(N641-Q641)</f>
        <v>3</v>
      </c>
      <c r="P641" s="860"/>
      <c r="Q641" s="722"/>
      <c r="R641" s="270" t="s">
        <v>759</v>
      </c>
      <c r="S641" s="583">
        <v>1</v>
      </c>
    </row>
    <row r="642" spans="1:19" s="61" customFormat="1" ht="25.5" customHeight="1" thickBot="1">
      <c r="A642" s="1124"/>
      <c r="B642" s="1125"/>
      <c r="C642" s="1125"/>
      <c r="D642" s="1336"/>
      <c r="E642" s="1246"/>
      <c r="F642" s="983"/>
      <c r="G642" s="983"/>
      <c r="H642" s="983"/>
      <c r="I642" s="983"/>
      <c r="J642" s="983"/>
      <c r="K642" s="983"/>
      <c r="L642" s="617"/>
      <c r="M642" s="611"/>
      <c r="N642" s="955"/>
      <c r="O642" s="956">
        <f>SUM(N642-Q642)</f>
        <v>0</v>
      </c>
      <c r="P642" s="957"/>
      <c r="Q642" s="958"/>
      <c r="R642" s="270"/>
      <c r="S642" s="583"/>
    </row>
    <row r="643" spans="1:19" s="61" customFormat="1" ht="39" thickBot="1">
      <c r="A643" s="1124"/>
      <c r="B643" s="1125"/>
      <c r="C643" s="1125"/>
      <c r="D643" s="1336"/>
      <c r="E643" s="1246"/>
      <c r="F643" s="980" t="s">
        <v>174</v>
      </c>
      <c r="G643" s="983" t="s">
        <v>133</v>
      </c>
      <c r="H643" s="983" t="s">
        <v>133</v>
      </c>
      <c r="I643" s="983" t="s">
        <v>133</v>
      </c>
      <c r="J643" s="983" t="s">
        <v>133</v>
      </c>
      <c r="K643" s="980" t="s">
        <v>175</v>
      </c>
      <c r="L643" s="1334" t="s">
        <v>24</v>
      </c>
      <c r="M643" s="1335"/>
      <c r="N643" s="701">
        <f t="shared" ref="N643:Q643" si="143">SUM(N641:N642)</f>
        <v>3</v>
      </c>
      <c r="O643" s="701">
        <f t="shared" si="143"/>
        <v>3</v>
      </c>
      <c r="P643" s="701">
        <f t="shared" si="143"/>
        <v>0</v>
      </c>
      <c r="Q643" s="701">
        <f t="shared" si="143"/>
        <v>0</v>
      </c>
      <c r="R643" s="588"/>
      <c r="S643" s="12"/>
    </row>
    <row r="644" spans="1:19" s="61" customFormat="1" ht="28.5" customHeight="1">
      <c r="A644" s="1124" t="s">
        <v>9</v>
      </c>
      <c r="B644" s="1125" t="s">
        <v>10</v>
      </c>
      <c r="C644" s="1125" t="s">
        <v>114</v>
      </c>
      <c r="D644" s="1336"/>
      <c r="E644" s="1246" t="s">
        <v>760</v>
      </c>
      <c r="F644" s="980" t="s">
        <v>761</v>
      </c>
      <c r="G644" s="983"/>
      <c r="H644" s="983"/>
      <c r="I644" s="983"/>
      <c r="J644" s="983" t="s">
        <v>703</v>
      </c>
      <c r="K644" s="980" t="s">
        <v>230</v>
      </c>
      <c r="L644" s="575" t="s">
        <v>327</v>
      </c>
      <c r="M644" s="46"/>
      <c r="N644" s="789">
        <v>17</v>
      </c>
      <c r="O644" s="715">
        <f>SUM(N644-Q644)</f>
        <v>17</v>
      </c>
      <c r="P644" s="860"/>
      <c r="Q644" s="722"/>
      <c r="R644" s="270" t="s">
        <v>762</v>
      </c>
      <c r="S644" s="583">
        <v>1700</v>
      </c>
    </row>
    <row r="645" spans="1:19" s="61" customFormat="1" ht="25.5" customHeight="1" thickBot="1">
      <c r="A645" s="1124"/>
      <c r="B645" s="1125"/>
      <c r="C645" s="1125"/>
      <c r="D645" s="1336"/>
      <c r="E645" s="1246"/>
      <c r="F645" s="983"/>
      <c r="G645" s="983"/>
      <c r="H645" s="983"/>
      <c r="I645" s="983"/>
      <c r="J645" s="983"/>
      <c r="K645" s="983"/>
      <c r="L645" s="617"/>
      <c r="M645" s="611"/>
      <c r="N645" s="955"/>
      <c r="O645" s="956">
        <f>SUM(N645-Q645)</f>
        <v>0</v>
      </c>
      <c r="P645" s="957"/>
      <c r="Q645" s="958"/>
      <c r="R645" s="270"/>
      <c r="S645" s="583"/>
    </row>
    <row r="646" spans="1:19" s="61" customFormat="1" ht="39" thickBot="1">
      <c r="A646" s="1124"/>
      <c r="B646" s="1125"/>
      <c r="C646" s="1125"/>
      <c r="D646" s="1336"/>
      <c r="E646" s="1246"/>
      <c r="F646" s="980" t="s">
        <v>174</v>
      </c>
      <c r="G646" s="983" t="s">
        <v>133</v>
      </c>
      <c r="H646" s="983" t="s">
        <v>133</v>
      </c>
      <c r="I646" s="983" t="s">
        <v>133</v>
      </c>
      <c r="J646" s="983" t="s">
        <v>133</v>
      </c>
      <c r="K646" s="980" t="s">
        <v>175</v>
      </c>
      <c r="L646" s="1651" t="s">
        <v>24</v>
      </c>
      <c r="M646" s="1335"/>
      <c r="N646" s="701">
        <f t="shared" ref="N646:Q646" si="144">SUM(N644:N645)</f>
        <v>17</v>
      </c>
      <c r="O646" s="701">
        <f t="shared" si="144"/>
        <v>17</v>
      </c>
      <c r="P646" s="701">
        <f t="shared" si="144"/>
        <v>0</v>
      </c>
      <c r="Q646" s="701">
        <f t="shared" si="144"/>
        <v>0</v>
      </c>
      <c r="R646" s="588"/>
      <c r="S646" s="12"/>
    </row>
    <row r="647" spans="1:19" s="61" customFormat="1" ht="13.5" thickBot="1">
      <c r="A647" s="15" t="s">
        <v>9</v>
      </c>
      <c r="B647" s="16" t="s">
        <v>10</v>
      </c>
      <c r="C647" s="768"/>
      <c r="D647" s="620"/>
      <c r="E647" s="590" t="s">
        <v>23</v>
      </c>
      <c r="F647" s="979"/>
      <c r="G647" s="979"/>
      <c r="H647" s="979"/>
      <c r="I647" s="979"/>
      <c r="J647" s="979"/>
      <c r="K647" s="979"/>
      <c r="L647" s="621"/>
      <c r="M647" s="622"/>
      <c r="N647" s="959">
        <f>SUM(N587+N591+N594+N597+N604+N613+N616+N619+N622+N625+N628+N631+N634+N637+N640+N643+N646)</f>
        <v>897.50000000000011</v>
      </c>
      <c r="O647" s="959">
        <f>SUM(O587+O591+O594+O597+O604+O613+O616+O619+O622+O625+O628+O631+O634+O637+O640+O643+O646)</f>
        <v>368</v>
      </c>
      <c r="P647" s="959">
        <f>SUM(P587+P591+P594+P597+P604+P613+P616+P619+P622+P625+P628+P631+P634+P637+P640+P643+P646)</f>
        <v>0</v>
      </c>
      <c r="Q647" s="959">
        <f>SUM(Q587+Q591+Q594+Q597+Q604+Q613+Q616+Q619+Q622+Q625+Q628+Q631+Q634+Q637+Q640+Q643+Q646)</f>
        <v>529.5</v>
      </c>
      <c r="R647" s="584"/>
      <c r="S647" s="12"/>
    </row>
    <row r="648" spans="1:19" s="60" customFormat="1" ht="33.75" customHeight="1" thickBot="1">
      <c r="A648" s="8" t="s">
        <v>9</v>
      </c>
      <c r="B648" s="9" t="s">
        <v>11</v>
      </c>
      <c r="C648" s="203"/>
      <c r="D648" s="593"/>
      <c r="E648" s="1159" t="s">
        <v>763</v>
      </c>
      <c r="F648" s="1160"/>
      <c r="G648" s="1160"/>
      <c r="H648" s="1160"/>
      <c r="I648" s="1160"/>
      <c r="J648" s="1160"/>
      <c r="K648" s="1160"/>
      <c r="L648" s="1160"/>
      <c r="M648" s="1160"/>
      <c r="N648" s="594"/>
      <c r="O648" s="594"/>
      <c r="P648" s="594"/>
      <c r="Q648" s="594"/>
      <c r="R648" s="587"/>
      <c r="S648" s="583"/>
    </row>
    <row r="649" spans="1:19" s="61" customFormat="1" ht="25.5" customHeight="1">
      <c r="A649" s="1373" t="s">
        <v>9</v>
      </c>
      <c r="B649" s="1376" t="s">
        <v>11</v>
      </c>
      <c r="C649" s="1506" t="s">
        <v>9</v>
      </c>
      <c r="D649" s="1652"/>
      <c r="E649" s="1288" t="s">
        <v>764</v>
      </c>
      <c r="F649" s="1654" t="s">
        <v>613</v>
      </c>
      <c r="G649" s="993"/>
      <c r="H649" s="993"/>
      <c r="I649" s="993"/>
      <c r="J649" s="993"/>
      <c r="K649" s="1654" t="s">
        <v>137</v>
      </c>
      <c r="L649" s="991" t="s">
        <v>32</v>
      </c>
      <c r="M649" s="598" t="s">
        <v>699</v>
      </c>
      <c r="N649" s="123">
        <v>80.7</v>
      </c>
      <c r="O649" s="623">
        <f>SUM(N649-Q649)</f>
        <v>80.7</v>
      </c>
      <c r="P649" s="616"/>
      <c r="Q649" s="568"/>
      <c r="R649" s="270"/>
      <c r="S649" s="983"/>
    </row>
    <row r="650" spans="1:19" s="61" customFormat="1" ht="38.25">
      <c r="A650" s="1374"/>
      <c r="B650" s="1377"/>
      <c r="C650" s="1507"/>
      <c r="D650" s="1653"/>
      <c r="E650" s="1246"/>
      <c r="F650" s="1650"/>
      <c r="G650" s="996"/>
      <c r="H650" s="996"/>
      <c r="I650" s="996"/>
      <c r="J650" s="583">
        <v>50</v>
      </c>
      <c r="K650" s="1650"/>
      <c r="L650" s="248" t="s">
        <v>32</v>
      </c>
      <c r="M650" s="561" t="s">
        <v>699</v>
      </c>
      <c r="N650" s="126"/>
      <c r="O650" s="572">
        <f>SUM(N650-Q650)</f>
        <v>0</v>
      </c>
      <c r="P650" s="624"/>
      <c r="Q650" s="625"/>
      <c r="R650" s="270" t="s">
        <v>765</v>
      </c>
      <c r="S650" s="583">
        <v>50</v>
      </c>
    </row>
    <row r="651" spans="1:19" s="61" customFormat="1" ht="38.25">
      <c r="A651" s="1374"/>
      <c r="B651" s="1377"/>
      <c r="C651" s="1507"/>
      <c r="D651" s="1652"/>
      <c r="E651" s="1288" t="s">
        <v>766</v>
      </c>
      <c r="F651" s="1650"/>
      <c r="G651" s="993"/>
      <c r="H651" s="993"/>
      <c r="I651" s="993"/>
      <c r="J651" s="983" t="s">
        <v>30</v>
      </c>
      <c r="K651" s="1650"/>
      <c r="L651" s="991" t="s">
        <v>32</v>
      </c>
      <c r="M651" s="598" t="s">
        <v>699</v>
      </c>
      <c r="N651" s="133"/>
      <c r="O651" s="626">
        <f>SUM(N651-Q651)</f>
        <v>0</v>
      </c>
      <c r="P651" s="573"/>
      <c r="Q651" s="563"/>
      <c r="R651" s="627" t="s">
        <v>767</v>
      </c>
      <c r="S651" s="983" t="s">
        <v>30</v>
      </c>
    </row>
    <row r="652" spans="1:19" s="61" customFormat="1" ht="38.25">
      <c r="A652" s="1374"/>
      <c r="B652" s="1377"/>
      <c r="C652" s="1507"/>
      <c r="D652" s="1653"/>
      <c r="E652" s="1246"/>
      <c r="F652" s="1650"/>
      <c r="G652" s="993"/>
      <c r="H652" s="993"/>
      <c r="I652" s="993"/>
      <c r="J652" s="583">
        <v>50</v>
      </c>
      <c r="K652" s="1650"/>
      <c r="L652" s="248" t="s">
        <v>32</v>
      </c>
      <c r="M652" s="561" t="s">
        <v>699</v>
      </c>
      <c r="N652" s="126"/>
      <c r="O652" s="572">
        <f>SUM(N652-Q652)</f>
        <v>0</v>
      </c>
      <c r="P652" s="624"/>
      <c r="Q652" s="625"/>
      <c r="R652" s="270" t="s">
        <v>765</v>
      </c>
      <c r="S652" s="583">
        <v>50</v>
      </c>
    </row>
    <row r="653" spans="1:19" s="61" customFormat="1" ht="25.5" customHeight="1">
      <c r="A653" s="1374"/>
      <c r="B653" s="1377"/>
      <c r="C653" s="1507"/>
      <c r="D653" s="1567"/>
      <c r="E653" s="1287" t="s">
        <v>768</v>
      </c>
      <c r="F653" s="1650"/>
      <c r="G653" s="628"/>
      <c r="H653" s="628"/>
      <c r="I653" s="628"/>
      <c r="J653" s="983" t="s">
        <v>15</v>
      </c>
      <c r="K653" s="1650"/>
      <c r="L653" s="560" t="s">
        <v>32</v>
      </c>
      <c r="M653" s="598" t="s">
        <v>699</v>
      </c>
      <c r="N653" s="133"/>
      <c r="O653" s="573">
        <f t="shared" ref="O653:O668" si="145">SUM(N653-Q653)</f>
        <v>0</v>
      </c>
      <c r="P653" s="134"/>
      <c r="Q653" s="563"/>
      <c r="R653" s="548" t="s">
        <v>769</v>
      </c>
      <c r="S653" s="983" t="s">
        <v>15</v>
      </c>
    </row>
    <row r="654" spans="1:19" s="61" customFormat="1" ht="25.5">
      <c r="A654" s="1374"/>
      <c r="B654" s="1377"/>
      <c r="C654" s="1507"/>
      <c r="D654" s="1568"/>
      <c r="E654" s="1509"/>
      <c r="F654" s="1650"/>
      <c r="G654" s="628"/>
      <c r="H654" s="628"/>
      <c r="I654" s="628"/>
      <c r="J654" s="983" t="s">
        <v>15</v>
      </c>
      <c r="K654" s="1650"/>
      <c r="L654" s="560" t="s">
        <v>327</v>
      </c>
      <c r="M654" s="598"/>
      <c r="N654" s="133">
        <v>2.8</v>
      </c>
      <c r="O654" s="572">
        <f t="shared" si="145"/>
        <v>2.8</v>
      </c>
      <c r="P654" s="629"/>
      <c r="Q654" s="563"/>
      <c r="R654" s="587" t="s">
        <v>770</v>
      </c>
      <c r="S654" s="983" t="s">
        <v>15</v>
      </c>
    </row>
    <row r="655" spans="1:19" s="61" customFormat="1" ht="38.25">
      <c r="A655" s="1374"/>
      <c r="B655" s="1377"/>
      <c r="C655" s="1507"/>
      <c r="D655" s="1568"/>
      <c r="E655" s="1509"/>
      <c r="F655" s="1650"/>
      <c r="G655" s="628"/>
      <c r="H655" s="628"/>
      <c r="I655" s="628"/>
      <c r="J655" s="983" t="s">
        <v>18</v>
      </c>
      <c r="K655" s="1650"/>
      <c r="L655" s="570" t="s">
        <v>32</v>
      </c>
      <c r="M655" s="561" t="s">
        <v>699</v>
      </c>
      <c r="N655" s="126"/>
      <c r="O655" s="572">
        <f t="shared" si="145"/>
        <v>0</v>
      </c>
      <c r="P655" s="127"/>
      <c r="Q655" s="571"/>
      <c r="R655" s="587" t="s">
        <v>771</v>
      </c>
      <c r="S655" s="983" t="s">
        <v>18</v>
      </c>
    </row>
    <row r="656" spans="1:19" s="61" customFormat="1" ht="63.75">
      <c r="A656" s="1374"/>
      <c r="B656" s="1377"/>
      <c r="C656" s="1507"/>
      <c r="D656" s="1568"/>
      <c r="E656" s="1509"/>
      <c r="F656" s="1650"/>
      <c r="G656" s="628"/>
      <c r="H656" s="628"/>
      <c r="I656" s="628"/>
      <c r="J656" s="583">
        <v>20</v>
      </c>
      <c r="K656" s="1650"/>
      <c r="L656" s="570" t="s">
        <v>32</v>
      </c>
      <c r="M656" s="561" t="s">
        <v>699</v>
      </c>
      <c r="N656" s="126"/>
      <c r="O656" s="572">
        <f t="shared" si="145"/>
        <v>0</v>
      </c>
      <c r="P656" s="127"/>
      <c r="Q656" s="571"/>
      <c r="R656" s="270" t="s">
        <v>772</v>
      </c>
      <c r="S656" s="583">
        <v>20</v>
      </c>
    </row>
    <row r="657" spans="1:19" s="61" customFormat="1" ht="63.75">
      <c r="A657" s="1374"/>
      <c r="B657" s="1377"/>
      <c r="C657" s="1507"/>
      <c r="D657" s="1568"/>
      <c r="E657" s="1509"/>
      <c r="F657" s="1650"/>
      <c r="G657" s="628"/>
      <c r="H657" s="628"/>
      <c r="I657" s="628"/>
      <c r="J657" s="583">
        <v>4</v>
      </c>
      <c r="K657" s="1650"/>
      <c r="L657" s="570" t="s">
        <v>32</v>
      </c>
      <c r="M657" s="561" t="s">
        <v>699</v>
      </c>
      <c r="N657" s="133"/>
      <c r="O657" s="572">
        <f t="shared" si="145"/>
        <v>0</v>
      </c>
      <c r="P657" s="154"/>
      <c r="Q657" s="563"/>
      <c r="R657" s="270" t="s">
        <v>773</v>
      </c>
      <c r="S657" s="583">
        <v>4</v>
      </c>
    </row>
    <row r="658" spans="1:19" s="61" customFormat="1" ht="51">
      <c r="A658" s="1374"/>
      <c r="B658" s="1377"/>
      <c r="C658" s="1507"/>
      <c r="D658" s="1568"/>
      <c r="E658" s="1509"/>
      <c r="F658" s="1650"/>
      <c r="G658" s="993"/>
      <c r="H658" s="993"/>
      <c r="I658" s="993"/>
      <c r="J658" s="983" t="s">
        <v>774</v>
      </c>
      <c r="K658" s="1650"/>
      <c r="L658" s="980" t="s">
        <v>32</v>
      </c>
      <c r="M658" s="561" t="s">
        <v>699</v>
      </c>
      <c r="N658" s="133"/>
      <c r="O658" s="572">
        <f t="shared" si="145"/>
        <v>0</v>
      </c>
      <c r="P658" s="630"/>
      <c r="Q658" s="563"/>
      <c r="R658" s="587" t="s">
        <v>775</v>
      </c>
      <c r="S658" s="983" t="s">
        <v>774</v>
      </c>
    </row>
    <row r="659" spans="1:19" s="61" customFormat="1" ht="25.5">
      <c r="A659" s="1374"/>
      <c r="B659" s="1377"/>
      <c r="C659" s="1507"/>
      <c r="D659" s="1568"/>
      <c r="E659" s="1509"/>
      <c r="F659" s="1650"/>
      <c r="G659" s="993"/>
      <c r="H659" s="993"/>
      <c r="I659" s="993"/>
      <c r="J659" s="983" t="s">
        <v>609</v>
      </c>
      <c r="K659" s="1650"/>
      <c r="L659" s="980" t="s">
        <v>32</v>
      </c>
      <c r="M659" s="561" t="s">
        <v>699</v>
      </c>
      <c r="N659" s="133"/>
      <c r="O659" s="127">
        <f t="shared" si="145"/>
        <v>0</v>
      </c>
      <c r="P659" s="154"/>
      <c r="Q659" s="99"/>
      <c r="R659" s="270" t="s">
        <v>776</v>
      </c>
      <c r="S659" s="983" t="s">
        <v>609</v>
      </c>
    </row>
    <row r="660" spans="1:19" s="61" customFormat="1" ht="38.25">
      <c r="A660" s="1374"/>
      <c r="B660" s="1377"/>
      <c r="C660" s="1507"/>
      <c r="D660" s="1568"/>
      <c r="E660" s="1509"/>
      <c r="F660" s="1650"/>
      <c r="G660" s="993"/>
      <c r="H660" s="993"/>
      <c r="I660" s="993"/>
      <c r="J660" s="983" t="s">
        <v>16</v>
      </c>
      <c r="K660" s="1650"/>
      <c r="L660" s="248" t="s">
        <v>32</v>
      </c>
      <c r="M660" s="569" t="s">
        <v>699</v>
      </c>
      <c r="N660" s="126"/>
      <c r="O660" s="572">
        <f t="shared" si="145"/>
        <v>0</v>
      </c>
      <c r="P660" s="624"/>
      <c r="Q660" s="571"/>
      <c r="R660" s="988" t="s">
        <v>777</v>
      </c>
      <c r="S660" s="983" t="s">
        <v>16</v>
      </c>
    </row>
    <row r="661" spans="1:19" s="61" customFormat="1">
      <c r="A661" s="1374"/>
      <c r="B661" s="1377"/>
      <c r="C661" s="1507"/>
      <c r="D661" s="1568"/>
      <c r="E661" s="1509"/>
      <c r="F661" s="1650"/>
      <c r="G661" s="996"/>
      <c r="H661" s="996"/>
      <c r="I661" s="996"/>
      <c r="J661" s="983" t="s">
        <v>15</v>
      </c>
      <c r="K661" s="1650"/>
      <c r="L661" s="980" t="s">
        <v>32</v>
      </c>
      <c r="M661" s="561" t="s">
        <v>699</v>
      </c>
      <c r="N661" s="133"/>
      <c r="O661" s="572">
        <f t="shared" si="145"/>
        <v>0</v>
      </c>
      <c r="P661" s="630"/>
      <c r="Q661" s="563"/>
      <c r="R661" s="270" t="s">
        <v>778</v>
      </c>
      <c r="S661" s="983" t="s">
        <v>15</v>
      </c>
    </row>
    <row r="662" spans="1:19" s="61" customFormat="1" ht="76.5">
      <c r="A662" s="1374"/>
      <c r="B662" s="1377"/>
      <c r="C662" s="1507"/>
      <c r="D662" s="1568"/>
      <c r="E662" s="1509"/>
      <c r="F662" s="1650"/>
      <c r="G662" s="628"/>
      <c r="H662" s="628"/>
      <c r="I662" s="628"/>
      <c r="J662" s="983" t="s">
        <v>779</v>
      </c>
      <c r="K662" s="1650"/>
      <c r="L662" s="560" t="s">
        <v>32</v>
      </c>
      <c r="M662" s="585" t="s">
        <v>699</v>
      </c>
      <c r="N662" s="133"/>
      <c r="O662" s="573">
        <f t="shared" si="145"/>
        <v>0</v>
      </c>
      <c r="P662" s="573"/>
      <c r="Q662" s="563"/>
      <c r="R662" s="631" t="s">
        <v>780</v>
      </c>
      <c r="S662" s="983" t="s">
        <v>779</v>
      </c>
    </row>
    <row r="663" spans="1:19" s="61" customFormat="1" ht="51">
      <c r="A663" s="1374"/>
      <c r="B663" s="1377"/>
      <c r="C663" s="1507"/>
      <c r="D663" s="1568"/>
      <c r="E663" s="1509"/>
      <c r="F663" s="1650"/>
      <c r="G663" s="996"/>
      <c r="H663" s="996"/>
      <c r="I663" s="996"/>
      <c r="J663" s="983" t="s">
        <v>779</v>
      </c>
      <c r="K663" s="1650"/>
      <c r="L663" s="570" t="s">
        <v>32</v>
      </c>
      <c r="M663" s="561" t="s">
        <v>699</v>
      </c>
      <c r="N663" s="133"/>
      <c r="O663" s="572">
        <f t="shared" si="145"/>
        <v>0</v>
      </c>
      <c r="P663" s="154"/>
      <c r="Q663" s="563"/>
      <c r="R663" s="270" t="s">
        <v>781</v>
      </c>
      <c r="S663" s="983" t="s">
        <v>779</v>
      </c>
    </row>
    <row r="664" spans="1:19" s="61" customFormat="1" ht="38.25">
      <c r="A664" s="1374"/>
      <c r="B664" s="1378"/>
      <c r="C664" s="1508"/>
      <c r="D664" s="1569"/>
      <c r="E664" s="1509"/>
      <c r="F664" s="1650"/>
      <c r="G664" s="996"/>
      <c r="H664" s="996"/>
      <c r="I664" s="996"/>
      <c r="J664" s="18">
        <v>4</v>
      </c>
      <c r="K664" s="1650"/>
      <c r="L664" s="570" t="s">
        <v>32</v>
      </c>
      <c r="M664" s="569" t="s">
        <v>699</v>
      </c>
      <c r="N664" s="126"/>
      <c r="O664" s="127">
        <f t="shared" si="145"/>
        <v>0</v>
      </c>
      <c r="P664" s="127"/>
      <c r="Q664" s="128"/>
      <c r="R664" s="967" t="s">
        <v>782</v>
      </c>
      <c r="S664" s="18">
        <v>4</v>
      </c>
    </row>
    <row r="665" spans="1:19" s="61" customFormat="1" ht="25.5">
      <c r="A665" s="1374"/>
      <c r="B665" s="1376"/>
      <c r="C665" s="1506"/>
      <c r="D665" s="1652"/>
      <c r="E665" s="1246" t="s">
        <v>783</v>
      </c>
      <c r="F665" s="1650"/>
      <c r="G665" s="996"/>
      <c r="H665" s="996"/>
      <c r="I665" s="996"/>
      <c r="J665" s="983" t="s">
        <v>784</v>
      </c>
      <c r="K665" s="1650"/>
      <c r="L665" s="560" t="s">
        <v>32</v>
      </c>
      <c r="M665" s="585" t="s">
        <v>699</v>
      </c>
      <c r="N665" s="133"/>
      <c r="O665" s="573">
        <f t="shared" si="145"/>
        <v>0</v>
      </c>
      <c r="P665" s="573"/>
      <c r="Q665" s="563"/>
      <c r="R665" s="632" t="s">
        <v>785</v>
      </c>
      <c r="S665" s="983" t="s">
        <v>784</v>
      </c>
    </row>
    <row r="666" spans="1:19" s="61" customFormat="1" ht="25.5">
      <c r="A666" s="1374"/>
      <c r="B666" s="1377"/>
      <c r="C666" s="1507"/>
      <c r="D666" s="1655"/>
      <c r="E666" s="1246"/>
      <c r="F666" s="1650"/>
      <c r="G666" s="996"/>
      <c r="H666" s="996"/>
      <c r="I666" s="996"/>
      <c r="J666" s="983" t="s">
        <v>16</v>
      </c>
      <c r="K666" s="1650"/>
      <c r="L666" s="560" t="s">
        <v>327</v>
      </c>
      <c r="M666" s="585"/>
      <c r="N666" s="133">
        <v>9.5</v>
      </c>
      <c r="O666" s="572">
        <f t="shared" si="145"/>
        <v>9.5</v>
      </c>
      <c r="P666" s="573"/>
      <c r="Q666" s="563"/>
      <c r="R666" s="967" t="s">
        <v>786</v>
      </c>
      <c r="S666" s="983" t="s">
        <v>16</v>
      </c>
    </row>
    <row r="667" spans="1:19" s="61" customFormat="1" ht="51">
      <c r="A667" s="1374"/>
      <c r="B667" s="1377"/>
      <c r="C667" s="1507"/>
      <c r="D667" s="1655"/>
      <c r="E667" s="1246"/>
      <c r="F667" s="1650"/>
      <c r="G667" s="996"/>
      <c r="H667" s="996"/>
      <c r="I667" s="996"/>
      <c r="J667" s="983" t="s">
        <v>16</v>
      </c>
      <c r="K667" s="1650"/>
      <c r="L667" s="560" t="s">
        <v>32</v>
      </c>
      <c r="M667" s="585" t="s">
        <v>699</v>
      </c>
      <c r="N667" s="133"/>
      <c r="O667" s="572">
        <f t="shared" si="145"/>
        <v>0</v>
      </c>
      <c r="P667" s="573"/>
      <c r="Q667" s="563"/>
      <c r="R667" s="631" t="s">
        <v>787</v>
      </c>
      <c r="S667" s="983" t="s">
        <v>16</v>
      </c>
    </row>
    <row r="668" spans="1:19" s="61" customFormat="1" ht="51.75" thickBot="1">
      <c r="A668" s="1374"/>
      <c r="B668" s="1377"/>
      <c r="C668" s="1507"/>
      <c r="D668" s="1655"/>
      <c r="E668" s="1246"/>
      <c r="F668" s="1572"/>
      <c r="G668" s="996"/>
      <c r="H668" s="996"/>
      <c r="I668" s="996"/>
      <c r="J668" s="983" t="s">
        <v>788</v>
      </c>
      <c r="K668" s="1572"/>
      <c r="L668" s="633" t="s">
        <v>32</v>
      </c>
      <c r="M668" s="634" t="s">
        <v>699</v>
      </c>
      <c r="N668" s="635"/>
      <c r="O668" s="572">
        <f t="shared" si="145"/>
        <v>0</v>
      </c>
      <c r="P668" s="636"/>
      <c r="Q668" s="637"/>
      <c r="R668" s="631" t="s">
        <v>789</v>
      </c>
      <c r="S668" s="983" t="s">
        <v>788</v>
      </c>
    </row>
    <row r="669" spans="1:19" s="61" customFormat="1" ht="39" thickBot="1">
      <c r="A669" s="1375"/>
      <c r="B669" s="1378"/>
      <c r="C669" s="1508"/>
      <c r="D669" s="1653"/>
      <c r="E669" s="1246"/>
      <c r="F669" s="980" t="s">
        <v>174</v>
      </c>
      <c r="G669" s="983" t="s">
        <v>133</v>
      </c>
      <c r="H669" s="983" t="s">
        <v>133</v>
      </c>
      <c r="I669" s="983" t="s">
        <v>133</v>
      </c>
      <c r="J669" s="983" t="s">
        <v>133</v>
      </c>
      <c r="K669" s="980" t="s">
        <v>175</v>
      </c>
      <c r="L669" s="1510" t="s">
        <v>24</v>
      </c>
      <c r="M669" s="1510"/>
      <c r="N669" s="574">
        <f>SUM(N649:N668)</f>
        <v>93</v>
      </c>
      <c r="O669" s="574">
        <f>SUM(O649:O668)</f>
        <v>93</v>
      </c>
      <c r="P669" s="574">
        <f>SUM(P649:P668)</f>
        <v>0</v>
      </c>
      <c r="Q669" s="574">
        <f>SUM(Q649:Q668)</f>
        <v>0</v>
      </c>
      <c r="R669" s="601"/>
      <c r="S669" s="553"/>
    </row>
    <row r="670" spans="1:19" s="61" customFormat="1">
      <c r="A670" s="1124" t="s">
        <v>9</v>
      </c>
      <c r="B670" s="1503" t="s">
        <v>11</v>
      </c>
      <c r="C670" s="1503" t="s">
        <v>10</v>
      </c>
      <c r="D670" s="1504"/>
      <c r="E670" s="1246" t="s">
        <v>790</v>
      </c>
      <c r="F670" s="966"/>
      <c r="G670" s="966"/>
      <c r="H670" s="966"/>
      <c r="I670" s="966"/>
      <c r="J670" s="966"/>
      <c r="K670" s="966"/>
      <c r="L670" s="83" t="s">
        <v>32</v>
      </c>
      <c r="M670" s="585" t="s">
        <v>699</v>
      </c>
      <c r="N670" s="638">
        <v>7.5</v>
      </c>
      <c r="O670" s="586">
        <f>SUM(N670-Q670)</f>
        <v>7.5</v>
      </c>
      <c r="P670" s="586"/>
      <c r="Q670" s="639"/>
      <c r="R670" s="579"/>
      <c r="S670" s="983"/>
    </row>
    <row r="671" spans="1:19" s="61" customFormat="1" ht="33" customHeight="1" thickBot="1">
      <c r="A671" s="1124"/>
      <c r="B671" s="1503"/>
      <c r="C671" s="1503"/>
      <c r="D671" s="1504"/>
      <c r="E671" s="1246"/>
      <c r="F671" s="966"/>
      <c r="G671" s="966"/>
      <c r="H671" s="966"/>
      <c r="I671" s="966"/>
      <c r="J671" s="966"/>
      <c r="K671" s="966"/>
      <c r="L671" s="640"/>
      <c r="M671" s="585"/>
      <c r="N671" s="1046"/>
      <c r="O671" s="586">
        <f>SUM(N671-Q671)</f>
        <v>0</v>
      </c>
      <c r="P671" s="586"/>
      <c r="Q671" s="641"/>
      <c r="R671" s="579"/>
      <c r="S671" s="983"/>
    </row>
    <row r="672" spans="1:19" s="61" customFormat="1" ht="39" thickBot="1">
      <c r="A672" s="1124"/>
      <c r="B672" s="1125"/>
      <c r="C672" s="1125"/>
      <c r="D672" s="1336"/>
      <c r="E672" s="1246"/>
      <c r="F672" s="980" t="s">
        <v>174</v>
      </c>
      <c r="G672" s="983" t="s">
        <v>133</v>
      </c>
      <c r="H672" s="983" t="s">
        <v>133</v>
      </c>
      <c r="I672" s="983" t="s">
        <v>133</v>
      </c>
      <c r="J672" s="983" t="s">
        <v>133</v>
      </c>
      <c r="K672" s="980" t="s">
        <v>175</v>
      </c>
      <c r="L672" s="1510" t="s">
        <v>24</v>
      </c>
      <c r="M672" s="1511"/>
      <c r="N672" s="1036">
        <f t="shared" ref="N672:Q672" si="146">SUM(N670:N671)</f>
        <v>7.5</v>
      </c>
      <c r="O672" s="642">
        <f t="shared" si="146"/>
        <v>7.5</v>
      </c>
      <c r="P672" s="642">
        <f t="shared" si="146"/>
        <v>0</v>
      </c>
      <c r="Q672" s="643">
        <f t="shared" si="146"/>
        <v>0</v>
      </c>
      <c r="R672" s="587"/>
      <c r="S672" s="583"/>
    </row>
    <row r="673" spans="1:19" s="61" customFormat="1" ht="38.25">
      <c r="A673" s="1124" t="s">
        <v>9</v>
      </c>
      <c r="B673" s="1503" t="s">
        <v>11</v>
      </c>
      <c r="C673" s="1503" t="s">
        <v>11</v>
      </c>
      <c r="D673" s="1504"/>
      <c r="E673" s="1246" t="s">
        <v>791</v>
      </c>
      <c r="F673" s="977" t="s">
        <v>792</v>
      </c>
      <c r="G673" s="966"/>
      <c r="H673" s="966"/>
      <c r="I673" s="966"/>
      <c r="J673" s="966" t="s">
        <v>17</v>
      </c>
      <c r="K673" s="977" t="s">
        <v>140</v>
      </c>
      <c r="L673" s="83" t="s">
        <v>32</v>
      </c>
      <c r="M673" s="644" t="s">
        <v>699</v>
      </c>
      <c r="N673" s="558">
        <v>6.7</v>
      </c>
      <c r="O673" s="615">
        <f>SUM(N673-Q673)</f>
        <v>6.7</v>
      </c>
      <c r="P673" s="567"/>
      <c r="Q673" s="645"/>
      <c r="R673" s="214" t="s">
        <v>793</v>
      </c>
      <c r="S673" s="646">
        <v>3</v>
      </c>
    </row>
    <row r="674" spans="1:19" s="61" customFormat="1" ht="13.5" thickBot="1">
      <c r="A674" s="1124"/>
      <c r="B674" s="1503"/>
      <c r="C674" s="1503"/>
      <c r="D674" s="1504"/>
      <c r="E674" s="1246"/>
      <c r="F674" s="966"/>
      <c r="G674" s="966"/>
      <c r="H674" s="966"/>
      <c r="I674" s="966"/>
      <c r="J674" s="966"/>
      <c r="K674" s="966"/>
      <c r="L674" s="80"/>
      <c r="M674" s="585"/>
      <c r="N674" s="1023"/>
      <c r="O674" s="572">
        <f>SUM(N674-Q674)</f>
        <v>0</v>
      </c>
      <c r="P674" s="562"/>
      <c r="Q674" s="641"/>
      <c r="R674" s="214"/>
      <c r="S674" s="646"/>
    </row>
    <row r="675" spans="1:19" s="61" customFormat="1" ht="39" thickBot="1">
      <c r="A675" s="1124"/>
      <c r="B675" s="1125"/>
      <c r="C675" s="1125"/>
      <c r="D675" s="1336"/>
      <c r="E675" s="1246"/>
      <c r="F675" s="980" t="s">
        <v>174</v>
      </c>
      <c r="G675" s="983" t="s">
        <v>133</v>
      </c>
      <c r="H675" s="983" t="s">
        <v>133</v>
      </c>
      <c r="I675" s="983" t="s">
        <v>133</v>
      </c>
      <c r="J675" s="983" t="s">
        <v>133</v>
      </c>
      <c r="K675" s="980" t="s">
        <v>175</v>
      </c>
      <c r="L675" s="1334" t="s">
        <v>24</v>
      </c>
      <c r="M675" s="1512"/>
      <c r="N675" s="1036">
        <f>SUM(N673:N674)</f>
        <v>6.7</v>
      </c>
      <c r="O675" s="642">
        <f>SUM(O673:O674)</f>
        <v>6.7</v>
      </c>
      <c r="P675" s="642">
        <f>SUM(P673:P674)</f>
        <v>0</v>
      </c>
      <c r="Q675" s="643">
        <f>SUM(Q673:Q674)</f>
        <v>0</v>
      </c>
      <c r="R675" s="584"/>
      <c r="S675" s="12"/>
    </row>
    <row r="676" spans="1:19" s="61" customFormat="1" ht="33.75" customHeight="1">
      <c r="A676" s="1163" t="s">
        <v>9</v>
      </c>
      <c r="B676" s="1152" t="s">
        <v>10</v>
      </c>
      <c r="C676" s="1152" t="s">
        <v>33</v>
      </c>
      <c r="D676" s="1333"/>
      <c r="E676" s="1246" t="s">
        <v>794</v>
      </c>
      <c r="F676" s="1287" t="s">
        <v>795</v>
      </c>
      <c r="G676" s="983"/>
      <c r="H676" s="983"/>
      <c r="I676" s="983" t="s">
        <v>15</v>
      </c>
      <c r="J676" s="983"/>
      <c r="K676" s="1287" t="s">
        <v>230</v>
      </c>
      <c r="L676" s="83" t="s">
        <v>32</v>
      </c>
      <c r="M676" s="276" t="s">
        <v>699</v>
      </c>
      <c r="N676" s="558">
        <v>18</v>
      </c>
      <c r="O676" s="124">
        <f>SUM(N676-Q676)</f>
        <v>18</v>
      </c>
      <c r="P676" s="124"/>
      <c r="Q676" s="55"/>
      <c r="R676" s="270" t="s">
        <v>796</v>
      </c>
      <c r="S676" s="983" t="s">
        <v>15</v>
      </c>
    </row>
    <row r="677" spans="1:19" s="61" customFormat="1" ht="32.25" customHeight="1" thickBot="1">
      <c r="A677" s="1163"/>
      <c r="B677" s="1152"/>
      <c r="C677" s="1152"/>
      <c r="D677" s="1333"/>
      <c r="E677" s="1246"/>
      <c r="F677" s="1288"/>
      <c r="G677" s="983"/>
      <c r="H677" s="983"/>
      <c r="I677" s="983" t="s">
        <v>127</v>
      </c>
      <c r="J677" s="983"/>
      <c r="K677" s="1288"/>
      <c r="L677" s="647" t="s">
        <v>231</v>
      </c>
      <c r="M677" s="611"/>
      <c r="N677" s="618">
        <v>96.4</v>
      </c>
      <c r="O677" s="612">
        <f>SUM(N677-Q677)</f>
        <v>96.4</v>
      </c>
      <c r="P677" s="614"/>
      <c r="Q677" s="145"/>
      <c r="R677" s="270" t="s">
        <v>797</v>
      </c>
      <c r="S677" s="583">
        <v>9</v>
      </c>
    </row>
    <row r="678" spans="1:19" s="61" customFormat="1" ht="39" thickBot="1">
      <c r="A678" s="1163"/>
      <c r="B678" s="1152"/>
      <c r="C678" s="1152"/>
      <c r="D678" s="1333"/>
      <c r="E678" s="1246"/>
      <c r="F678" s="980" t="s">
        <v>174</v>
      </c>
      <c r="G678" s="983" t="s">
        <v>133</v>
      </c>
      <c r="H678" s="983" t="s">
        <v>133</v>
      </c>
      <c r="I678" s="983" t="s">
        <v>133</v>
      </c>
      <c r="J678" s="983" t="s">
        <v>133</v>
      </c>
      <c r="K678" s="980" t="s">
        <v>175</v>
      </c>
      <c r="L678" s="1334" t="s">
        <v>24</v>
      </c>
      <c r="M678" s="1513"/>
      <c r="N678" s="152">
        <f t="shared" ref="N678:Q678" si="147">SUM(N676:N677)</f>
        <v>114.4</v>
      </c>
      <c r="O678" s="152">
        <f t="shared" si="147"/>
        <v>114.4</v>
      </c>
      <c r="P678" s="152">
        <f t="shared" si="147"/>
        <v>0</v>
      </c>
      <c r="Q678" s="152">
        <f t="shared" si="147"/>
        <v>0</v>
      </c>
      <c r="R678" s="588"/>
      <c r="S678" s="12"/>
    </row>
    <row r="679" spans="1:19" s="61" customFormat="1" ht="52.9" customHeight="1">
      <c r="A679" s="1124" t="s">
        <v>9</v>
      </c>
      <c r="B679" s="1125" t="s">
        <v>11</v>
      </c>
      <c r="C679" s="1125" t="s">
        <v>12</v>
      </c>
      <c r="D679" s="1336"/>
      <c r="E679" s="1246" t="s">
        <v>798</v>
      </c>
      <c r="F679" s="1359" t="s">
        <v>1046</v>
      </c>
      <c r="G679" s="966"/>
      <c r="H679" s="966"/>
      <c r="I679" s="966"/>
      <c r="J679" s="966"/>
      <c r="K679" s="1287" t="s">
        <v>137</v>
      </c>
      <c r="L679" s="575" t="s">
        <v>32</v>
      </c>
      <c r="M679" s="576" t="s">
        <v>699</v>
      </c>
      <c r="N679" s="648">
        <v>13</v>
      </c>
      <c r="O679" s="616">
        <f>SUM(N679-Q679)</f>
        <v>13</v>
      </c>
      <c r="P679" s="649"/>
      <c r="Q679" s="568"/>
      <c r="R679" s="587"/>
      <c r="S679" s="983"/>
    </row>
    <row r="680" spans="1:19" s="61" customFormat="1" ht="37.5" customHeight="1" thickBot="1">
      <c r="A680" s="1124"/>
      <c r="B680" s="1125"/>
      <c r="C680" s="1125"/>
      <c r="D680" s="1336"/>
      <c r="E680" s="1246"/>
      <c r="F680" s="1361"/>
      <c r="G680" s="966"/>
      <c r="H680" s="966"/>
      <c r="I680" s="966" t="s">
        <v>20</v>
      </c>
      <c r="J680" s="966"/>
      <c r="K680" s="1288"/>
      <c r="L680" s="650" t="s">
        <v>231</v>
      </c>
      <c r="M680" s="651"/>
      <c r="N680" s="652">
        <v>64.8</v>
      </c>
      <c r="O680" s="653">
        <f>SUM(N680-Q680)</f>
        <v>64.8</v>
      </c>
      <c r="P680" s="637"/>
      <c r="Q680" s="654"/>
      <c r="R680" s="587" t="s">
        <v>799</v>
      </c>
      <c r="S680" s="583">
        <v>7</v>
      </c>
    </row>
    <row r="681" spans="1:19" s="61" customFormat="1" ht="39" thickBot="1">
      <c r="A681" s="1124"/>
      <c r="B681" s="1125"/>
      <c r="C681" s="1125"/>
      <c r="D681" s="1336"/>
      <c r="E681" s="1246"/>
      <c r="F681" s="980" t="s">
        <v>174</v>
      </c>
      <c r="G681" s="983" t="s">
        <v>133</v>
      </c>
      <c r="H681" s="983" t="s">
        <v>133</v>
      </c>
      <c r="I681" s="983" t="s">
        <v>133</v>
      </c>
      <c r="J681" s="983" t="s">
        <v>133</v>
      </c>
      <c r="K681" s="980" t="s">
        <v>175</v>
      </c>
      <c r="L681" s="1479" t="s">
        <v>24</v>
      </c>
      <c r="M681" s="1656"/>
      <c r="N681" s="152">
        <f t="shared" ref="N681:Q681" si="148">SUM(N679:N680)</f>
        <v>77.8</v>
      </c>
      <c r="O681" s="574">
        <f t="shared" si="148"/>
        <v>77.8</v>
      </c>
      <c r="P681" s="574">
        <f t="shared" si="148"/>
        <v>0</v>
      </c>
      <c r="Q681" s="574">
        <f t="shared" si="148"/>
        <v>0</v>
      </c>
      <c r="R681" s="584"/>
      <c r="S681" s="12"/>
    </row>
    <row r="682" spans="1:19" s="61" customFormat="1" ht="38.25" customHeight="1">
      <c r="A682" s="1163" t="s">
        <v>9</v>
      </c>
      <c r="B682" s="1152" t="s">
        <v>11</v>
      </c>
      <c r="C682" s="1152" t="s">
        <v>34</v>
      </c>
      <c r="D682" s="1333"/>
      <c r="E682" s="1246" t="s">
        <v>800</v>
      </c>
      <c r="F682" s="655" t="s">
        <v>587</v>
      </c>
      <c r="G682" s="996"/>
      <c r="H682" s="996" t="s">
        <v>17</v>
      </c>
      <c r="I682" s="996"/>
      <c r="J682" s="996"/>
      <c r="K682" s="1649" t="s">
        <v>137</v>
      </c>
      <c r="L682" s="1038" t="s">
        <v>32</v>
      </c>
      <c r="M682" s="580" t="s">
        <v>699</v>
      </c>
      <c r="N682" s="1023">
        <v>8.6</v>
      </c>
      <c r="O682" s="127">
        <f>SUM(N682-Q682)</f>
        <v>8.6</v>
      </c>
      <c r="P682" s="160"/>
      <c r="Q682" s="99"/>
      <c r="R682" s="215" t="s">
        <v>801</v>
      </c>
      <c r="S682" s="983" t="s">
        <v>17</v>
      </c>
    </row>
    <row r="683" spans="1:19" s="61" customFormat="1" ht="58.9" customHeight="1" thickBot="1">
      <c r="A683" s="1163"/>
      <c r="B683" s="1152"/>
      <c r="C683" s="1152"/>
      <c r="D683" s="1333"/>
      <c r="E683" s="1246"/>
      <c r="F683" s="656"/>
      <c r="G683" s="983"/>
      <c r="H683" s="983" t="s">
        <v>16</v>
      </c>
      <c r="I683" s="983"/>
      <c r="J683" s="983"/>
      <c r="K683" s="1572"/>
      <c r="L683" s="617" t="s">
        <v>32</v>
      </c>
      <c r="M683" s="611" t="s">
        <v>699</v>
      </c>
      <c r="N683" s="618"/>
      <c r="O683" s="612">
        <f>SUM(N683-Q683)</f>
        <v>0</v>
      </c>
      <c r="P683" s="614"/>
      <c r="Q683" s="619"/>
      <c r="R683" s="270"/>
      <c r="S683" s="583"/>
    </row>
    <row r="684" spans="1:19" s="61" customFormat="1" ht="39" thickBot="1">
      <c r="A684" s="1163"/>
      <c r="B684" s="1152"/>
      <c r="C684" s="1152"/>
      <c r="D684" s="1333"/>
      <c r="E684" s="1246"/>
      <c r="F684" s="980" t="s">
        <v>174</v>
      </c>
      <c r="G684" s="980" t="s">
        <v>133</v>
      </c>
      <c r="H684" s="980" t="s">
        <v>133</v>
      </c>
      <c r="I684" s="980" t="s">
        <v>133</v>
      </c>
      <c r="J684" s="980" t="s">
        <v>133</v>
      </c>
      <c r="K684" s="980" t="s">
        <v>175</v>
      </c>
      <c r="L684" s="1334" t="s">
        <v>24</v>
      </c>
      <c r="M684" s="1513"/>
      <c r="N684" s="152">
        <f t="shared" ref="N684:Q684" si="149">SUM(N682:N683)</f>
        <v>8.6</v>
      </c>
      <c r="O684" s="152">
        <f t="shared" si="149"/>
        <v>8.6</v>
      </c>
      <c r="P684" s="152">
        <f t="shared" si="149"/>
        <v>0</v>
      </c>
      <c r="Q684" s="152">
        <f t="shared" si="149"/>
        <v>0</v>
      </c>
      <c r="R684" s="588"/>
      <c r="S684" s="12"/>
    </row>
    <row r="685" spans="1:19" s="61" customFormat="1" ht="13.5" thickBot="1">
      <c r="A685" s="657" t="s">
        <v>9</v>
      </c>
      <c r="B685" s="658" t="s">
        <v>11</v>
      </c>
      <c r="C685" s="265"/>
      <c r="D685" s="659"/>
      <c r="E685" s="1047" t="s">
        <v>23</v>
      </c>
      <c r="F685" s="660"/>
      <c r="G685" s="660"/>
      <c r="H685" s="660"/>
      <c r="I685" s="660"/>
      <c r="J685" s="660"/>
      <c r="K685" s="660"/>
      <c r="L685" s="995"/>
      <c r="M685" s="997"/>
      <c r="N685" s="661">
        <f>SUM(N669+N672+N675+N678+N681+N684)</f>
        <v>308.00000000000006</v>
      </c>
      <c r="O685" s="661">
        <f>SUM(O669+O672+O675+O678+O681+O684)</f>
        <v>308.00000000000006</v>
      </c>
      <c r="P685" s="661">
        <f>SUM(P669+P672+P675+P678+P681+P684)</f>
        <v>0</v>
      </c>
      <c r="Q685" s="661">
        <f>SUM(Q669+Q672+Q675+Q678+Q681+Q684)</f>
        <v>0</v>
      </c>
      <c r="R685" s="584"/>
      <c r="S685" s="12"/>
    </row>
    <row r="686" spans="1:19" s="60" customFormat="1" ht="13.5" thickBot="1">
      <c r="A686" s="8" t="s">
        <v>9</v>
      </c>
      <c r="B686" s="9" t="s">
        <v>33</v>
      </c>
      <c r="C686" s="203"/>
      <c r="D686" s="593"/>
      <c r="E686" s="1159" t="s">
        <v>802</v>
      </c>
      <c r="F686" s="1160"/>
      <c r="G686" s="1160"/>
      <c r="H686" s="1160"/>
      <c r="I686" s="1160"/>
      <c r="J686" s="1160"/>
      <c r="K686" s="1160"/>
      <c r="L686" s="1160"/>
      <c r="M686" s="1160"/>
      <c r="N686" s="1160"/>
      <c r="O686" s="594"/>
      <c r="P686" s="594"/>
      <c r="Q686" s="662"/>
      <c r="R686" s="587"/>
      <c r="S686" s="583"/>
    </row>
    <row r="687" spans="1:19" s="61" customFormat="1" ht="63.75">
      <c r="A687" s="1373" t="s">
        <v>9</v>
      </c>
      <c r="B687" s="1376" t="s">
        <v>33</v>
      </c>
      <c r="C687" s="1506" t="s">
        <v>9</v>
      </c>
      <c r="D687" s="1567"/>
      <c r="E687" s="663" t="s">
        <v>803</v>
      </c>
      <c r="F687" s="1657" t="s">
        <v>804</v>
      </c>
      <c r="G687" s="628"/>
      <c r="H687" s="628"/>
      <c r="I687" s="628"/>
      <c r="J687" s="628"/>
      <c r="K687" s="1657" t="s">
        <v>138</v>
      </c>
      <c r="L687" s="560" t="s">
        <v>32</v>
      </c>
      <c r="M687" s="598" t="s">
        <v>624</v>
      </c>
      <c r="N687" s="1046"/>
      <c r="O687" s="134">
        <f>SUM(N687-Q687)</f>
        <v>0</v>
      </c>
      <c r="P687" s="573"/>
      <c r="Q687" s="563"/>
      <c r="R687" s="211"/>
      <c r="S687" s="983"/>
    </row>
    <row r="688" spans="1:19" s="61" customFormat="1" ht="76.5">
      <c r="A688" s="1374"/>
      <c r="B688" s="1377"/>
      <c r="C688" s="1507"/>
      <c r="D688" s="1568"/>
      <c r="E688" s="109" t="s">
        <v>805</v>
      </c>
      <c r="F688" s="1509"/>
      <c r="G688" s="628"/>
      <c r="H688" s="628"/>
      <c r="I688" s="628"/>
      <c r="J688" s="628"/>
      <c r="K688" s="1509"/>
      <c r="L688" s="560" t="s">
        <v>32</v>
      </c>
      <c r="M688" s="598" t="s">
        <v>624</v>
      </c>
      <c r="N688" s="1046">
        <v>0.4</v>
      </c>
      <c r="O688" s="127">
        <f>SUM(N688-Q688)</f>
        <v>0.4</v>
      </c>
      <c r="P688" s="573"/>
      <c r="Q688" s="563"/>
      <c r="R688" s="211" t="s">
        <v>1075</v>
      </c>
      <c r="S688" s="983"/>
    </row>
    <row r="689" spans="1:19" s="61" customFormat="1" ht="51">
      <c r="A689" s="1374"/>
      <c r="B689" s="1377"/>
      <c r="C689" s="1507"/>
      <c r="D689" s="1568"/>
      <c r="E689" s="109" t="s">
        <v>806</v>
      </c>
      <c r="F689" s="1509"/>
      <c r="G689" s="628"/>
      <c r="H689" s="628"/>
      <c r="I689" s="628"/>
      <c r="J689" s="628" t="s">
        <v>807</v>
      </c>
      <c r="K689" s="1509"/>
      <c r="L689" s="560" t="s">
        <v>32</v>
      </c>
      <c r="M689" s="598" t="s">
        <v>624</v>
      </c>
      <c r="N689" s="1046">
        <v>0.7</v>
      </c>
      <c r="O689" s="127">
        <f>SUM(N689-Q689)</f>
        <v>0.7</v>
      </c>
      <c r="P689" s="573"/>
      <c r="Q689" s="563"/>
      <c r="R689" s="211" t="s">
        <v>808</v>
      </c>
      <c r="S689" s="664" t="s">
        <v>807</v>
      </c>
    </row>
    <row r="690" spans="1:19" s="61" customFormat="1" ht="51">
      <c r="A690" s="1374"/>
      <c r="B690" s="1377"/>
      <c r="C690" s="1507"/>
      <c r="D690" s="1568"/>
      <c r="E690" s="109" t="s">
        <v>809</v>
      </c>
      <c r="F690" s="1509"/>
      <c r="G690" s="628"/>
      <c r="H690" s="628"/>
      <c r="I690" s="628"/>
      <c r="J690" s="628" t="s">
        <v>810</v>
      </c>
      <c r="K690" s="1509"/>
      <c r="L690" s="560" t="s">
        <v>32</v>
      </c>
      <c r="M690" s="598" t="s">
        <v>624</v>
      </c>
      <c r="N690" s="1046">
        <v>0.9</v>
      </c>
      <c r="O690" s="665">
        <f t="shared" ref="O690:O698" si="150">SUM(N690-Q690)</f>
        <v>0.9</v>
      </c>
      <c r="P690" s="573"/>
      <c r="Q690" s="563"/>
      <c r="R690" s="211" t="s">
        <v>811</v>
      </c>
      <c r="S690" s="664" t="s">
        <v>810</v>
      </c>
    </row>
    <row r="691" spans="1:19" s="61" customFormat="1" ht="51">
      <c r="A691" s="1374"/>
      <c r="B691" s="1377"/>
      <c r="C691" s="1507"/>
      <c r="D691" s="1568"/>
      <c r="E691" s="109" t="s">
        <v>812</v>
      </c>
      <c r="F691" s="1509"/>
      <c r="G691" s="628"/>
      <c r="H691" s="628"/>
      <c r="I691" s="628"/>
      <c r="J691" s="628" t="s">
        <v>813</v>
      </c>
      <c r="K691" s="1509"/>
      <c r="L691" s="560" t="s">
        <v>32</v>
      </c>
      <c r="M691" s="598" t="s">
        <v>624</v>
      </c>
      <c r="N691" s="1046">
        <v>1.6</v>
      </c>
      <c r="O691" s="127">
        <f t="shared" si="150"/>
        <v>1.6</v>
      </c>
      <c r="P691" s="573"/>
      <c r="Q691" s="563"/>
      <c r="R691" s="211" t="s">
        <v>814</v>
      </c>
      <c r="S691" s="664" t="s">
        <v>813</v>
      </c>
    </row>
    <row r="692" spans="1:19" s="61" customFormat="1" ht="51">
      <c r="A692" s="1374"/>
      <c r="B692" s="1377"/>
      <c r="C692" s="1507"/>
      <c r="D692" s="1568"/>
      <c r="E692" s="109" t="s">
        <v>815</v>
      </c>
      <c r="F692" s="1509"/>
      <c r="G692" s="628"/>
      <c r="H692" s="628"/>
      <c r="I692" s="628"/>
      <c r="J692" s="628" t="s">
        <v>816</v>
      </c>
      <c r="K692" s="1509"/>
      <c r="L692" s="560" t="s">
        <v>32</v>
      </c>
      <c r="M692" s="598" t="s">
        <v>624</v>
      </c>
      <c r="N692" s="1046">
        <v>0</v>
      </c>
      <c r="O692" s="665">
        <f t="shared" si="150"/>
        <v>0</v>
      </c>
      <c r="P692" s="573"/>
      <c r="Q692" s="563"/>
      <c r="R692" s="211" t="s">
        <v>811</v>
      </c>
      <c r="S692" s="664" t="s">
        <v>816</v>
      </c>
    </row>
    <row r="693" spans="1:19" s="61" customFormat="1" ht="38.25">
      <c r="A693" s="1374"/>
      <c r="B693" s="1377"/>
      <c r="C693" s="1507"/>
      <c r="D693" s="1568"/>
      <c r="E693" s="109" t="s">
        <v>817</v>
      </c>
      <c r="F693" s="1509"/>
      <c r="G693" s="628"/>
      <c r="H693" s="628"/>
      <c r="I693" s="628"/>
      <c r="J693" s="628" t="s">
        <v>818</v>
      </c>
      <c r="K693" s="1509"/>
      <c r="L693" s="560" t="s">
        <v>32</v>
      </c>
      <c r="M693" s="598" t="s">
        <v>624</v>
      </c>
      <c r="N693" s="1046">
        <v>0.3</v>
      </c>
      <c r="O693" s="127">
        <f t="shared" si="150"/>
        <v>0.3</v>
      </c>
      <c r="P693" s="573"/>
      <c r="Q693" s="563"/>
      <c r="R693" s="211" t="s">
        <v>819</v>
      </c>
      <c r="S693" s="664" t="s">
        <v>818</v>
      </c>
    </row>
    <row r="694" spans="1:19" s="61" customFormat="1" ht="63.75">
      <c r="A694" s="1374"/>
      <c r="B694" s="1377"/>
      <c r="C694" s="1507"/>
      <c r="D694" s="1568"/>
      <c r="E694" s="35" t="s">
        <v>820</v>
      </c>
      <c r="F694" s="1509"/>
      <c r="G694" s="996"/>
      <c r="H694" s="996"/>
      <c r="I694" s="996"/>
      <c r="J694" s="996" t="s">
        <v>821</v>
      </c>
      <c r="K694" s="1509"/>
      <c r="L694" s="560" t="s">
        <v>32</v>
      </c>
      <c r="M694" s="598" t="s">
        <v>624</v>
      </c>
      <c r="N694" s="1046">
        <v>2.4</v>
      </c>
      <c r="O694" s="665">
        <f t="shared" si="150"/>
        <v>2.4</v>
      </c>
      <c r="P694" s="573"/>
      <c r="Q694" s="563"/>
      <c r="R694" s="211" t="s">
        <v>822</v>
      </c>
      <c r="S694" s="664" t="s">
        <v>821</v>
      </c>
    </row>
    <row r="695" spans="1:19" s="61" customFormat="1" ht="38.25">
      <c r="A695" s="1374"/>
      <c r="B695" s="1377"/>
      <c r="C695" s="1507"/>
      <c r="D695" s="1568"/>
      <c r="E695" s="35" t="s">
        <v>823</v>
      </c>
      <c r="F695" s="1509"/>
      <c r="G695" s="996"/>
      <c r="H695" s="996"/>
      <c r="I695" s="996"/>
      <c r="J695" s="996" t="s">
        <v>824</v>
      </c>
      <c r="K695" s="1509"/>
      <c r="L695" s="560" t="s">
        <v>32</v>
      </c>
      <c r="M695" s="598" t="s">
        <v>624</v>
      </c>
      <c r="N695" s="1046">
        <v>1.1000000000000001</v>
      </c>
      <c r="O695" s="127">
        <f t="shared" si="150"/>
        <v>1.1000000000000001</v>
      </c>
      <c r="P695" s="573"/>
      <c r="Q695" s="563"/>
      <c r="R695" s="211" t="s">
        <v>1076</v>
      </c>
      <c r="S695" s="664" t="s">
        <v>824</v>
      </c>
    </row>
    <row r="696" spans="1:19" s="61" customFormat="1" ht="51">
      <c r="A696" s="1374"/>
      <c r="B696" s="1377"/>
      <c r="C696" s="1507"/>
      <c r="D696" s="1568"/>
      <c r="E696" s="35" t="s">
        <v>825</v>
      </c>
      <c r="F696" s="1509"/>
      <c r="G696" s="996"/>
      <c r="H696" s="996"/>
      <c r="I696" s="996"/>
      <c r="J696" s="996" t="s">
        <v>826</v>
      </c>
      <c r="K696" s="1509"/>
      <c r="L696" s="560" t="s">
        <v>32</v>
      </c>
      <c r="M696" s="598" t="s">
        <v>624</v>
      </c>
      <c r="N696" s="666">
        <v>1.1000000000000001</v>
      </c>
      <c r="O696" s="572">
        <f t="shared" si="150"/>
        <v>1.1000000000000001</v>
      </c>
      <c r="P696" s="573"/>
      <c r="Q696" s="563"/>
      <c r="R696" s="211" t="s">
        <v>1077</v>
      </c>
      <c r="S696" s="664" t="s">
        <v>826</v>
      </c>
    </row>
    <row r="697" spans="1:19" s="61" customFormat="1" ht="38.25">
      <c r="A697" s="1374"/>
      <c r="B697" s="1377"/>
      <c r="C697" s="1507"/>
      <c r="D697" s="1568"/>
      <c r="E697" s="987" t="s">
        <v>827</v>
      </c>
      <c r="F697" s="1509"/>
      <c r="G697" s="983"/>
      <c r="H697" s="983"/>
      <c r="I697" s="983"/>
      <c r="J697" s="983" t="s">
        <v>828</v>
      </c>
      <c r="K697" s="1509"/>
      <c r="L697" s="1038" t="s">
        <v>32</v>
      </c>
      <c r="M697" s="554" t="s">
        <v>624</v>
      </c>
      <c r="N697" s="1046">
        <v>6.5</v>
      </c>
      <c r="O697" s="127">
        <f t="shared" si="150"/>
        <v>6.5</v>
      </c>
      <c r="P697" s="134"/>
      <c r="Q697" s="99"/>
      <c r="R697" s="211" t="s">
        <v>1078</v>
      </c>
      <c r="S697" s="664" t="s">
        <v>828</v>
      </c>
    </row>
    <row r="698" spans="1:19" s="61" customFormat="1" ht="39" thickBot="1">
      <c r="A698" s="1374"/>
      <c r="B698" s="1377"/>
      <c r="C698" s="1507"/>
      <c r="D698" s="1568"/>
      <c r="E698" s="52" t="s">
        <v>829</v>
      </c>
      <c r="F698" s="1288"/>
      <c r="G698" s="983"/>
      <c r="H698" s="983"/>
      <c r="I698" s="983"/>
      <c r="J698" s="983" t="s">
        <v>830</v>
      </c>
      <c r="K698" s="1288"/>
      <c r="L698" s="1038" t="s">
        <v>32</v>
      </c>
      <c r="M698" s="554" t="s">
        <v>624</v>
      </c>
      <c r="N698" s="1046">
        <v>10</v>
      </c>
      <c r="O698" s="127">
        <f t="shared" si="150"/>
        <v>10</v>
      </c>
      <c r="P698" s="134"/>
      <c r="Q698" s="99"/>
      <c r="R698" s="211" t="s">
        <v>1079</v>
      </c>
      <c r="S698" s="664" t="s">
        <v>830</v>
      </c>
    </row>
    <row r="699" spans="1:19" s="61" customFormat="1" ht="39" thickBot="1">
      <c r="A699" s="1375"/>
      <c r="B699" s="1378"/>
      <c r="C699" s="1508"/>
      <c r="D699" s="1569"/>
      <c r="E699" s="667"/>
      <c r="F699" s="980" t="s">
        <v>174</v>
      </c>
      <c r="G699" s="980" t="s">
        <v>133</v>
      </c>
      <c r="H699" s="980" t="s">
        <v>133</v>
      </c>
      <c r="I699" s="980" t="s">
        <v>133</v>
      </c>
      <c r="J699" s="980" t="s">
        <v>133</v>
      </c>
      <c r="K699" s="980" t="s">
        <v>175</v>
      </c>
      <c r="L699" s="1510" t="s">
        <v>24</v>
      </c>
      <c r="M699" s="1510"/>
      <c r="N699" s="574">
        <f>SUM(N687:N698)</f>
        <v>25</v>
      </c>
      <c r="O699" s="574">
        <f>SUM(O687:O698)</f>
        <v>25</v>
      </c>
      <c r="P699" s="574">
        <f>SUM(P687:P698)</f>
        <v>0</v>
      </c>
      <c r="Q699" s="668">
        <f>SUM(Q687:Q698)</f>
        <v>0</v>
      </c>
      <c r="R699" s="669"/>
      <c r="S699" s="12"/>
    </row>
    <row r="700" spans="1:19" ht="51">
      <c r="A700" s="1245" t="s">
        <v>9</v>
      </c>
      <c r="B700" s="1246" t="s">
        <v>33</v>
      </c>
      <c r="C700" s="1246" t="s">
        <v>10</v>
      </c>
      <c r="D700" s="1247"/>
      <c r="E700" s="1581" t="s">
        <v>831</v>
      </c>
      <c r="F700" s="967" t="s">
        <v>832</v>
      </c>
      <c r="G700" s="39"/>
      <c r="H700" s="39"/>
      <c r="I700" s="39">
        <v>20</v>
      </c>
      <c r="J700" s="39">
        <v>10</v>
      </c>
      <c r="K700" s="1011" t="s">
        <v>266</v>
      </c>
      <c r="L700" s="1016" t="s">
        <v>32</v>
      </c>
      <c r="M700" s="84" t="s">
        <v>665</v>
      </c>
      <c r="N700" s="670">
        <v>60</v>
      </c>
      <c r="O700" s="671">
        <f>SUM(N700-Q700)</f>
        <v>60</v>
      </c>
      <c r="P700" s="671"/>
      <c r="Q700" s="672"/>
      <c r="R700" s="86" t="s">
        <v>833</v>
      </c>
      <c r="S700" s="18">
        <v>30</v>
      </c>
    </row>
    <row r="701" spans="1:19" ht="13.5" thickBot="1">
      <c r="A701" s="1245"/>
      <c r="B701" s="1246"/>
      <c r="C701" s="1246"/>
      <c r="D701" s="1247"/>
      <c r="E701" s="1658"/>
      <c r="F701" s="39"/>
      <c r="G701" s="39"/>
      <c r="H701" s="39"/>
      <c r="I701" s="39"/>
      <c r="J701" s="39"/>
      <c r="K701" s="39"/>
      <c r="L701" s="1016" t="s">
        <v>32</v>
      </c>
      <c r="M701" s="58" t="s">
        <v>665</v>
      </c>
      <c r="N701" s="670"/>
      <c r="O701" s="604">
        <f>SUM(N701-Q701)</f>
        <v>0</v>
      </c>
      <c r="P701" s="671"/>
      <c r="Q701" s="672"/>
      <c r="R701" s="86"/>
      <c r="S701" s="18"/>
    </row>
    <row r="702" spans="1:19" ht="39" thickBot="1">
      <c r="A702" s="1245"/>
      <c r="B702" s="1246"/>
      <c r="C702" s="1246"/>
      <c r="D702" s="1247"/>
      <c r="E702" s="1248"/>
      <c r="F702" s="980" t="s">
        <v>174</v>
      </c>
      <c r="G702" s="983" t="s">
        <v>133</v>
      </c>
      <c r="H702" s="983" t="s">
        <v>133</v>
      </c>
      <c r="I702" s="983" t="s">
        <v>133</v>
      </c>
      <c r="J702" s="983" t="s">
        <v>133</v>
      </c>
      <c r="K702" s="980" t="s">
        <v>175</v>
      </c>
      <c r="L702" s="1249" t="s">
        <v>24</v>
      </c>
      <c r="M702" s="1228"/>
      <c r="N702" s="673">
        <f t="shared" ref="N702:Q702" si="151">SUM(N700:N701)</f>
        <v>60</v>
      </c>
      <c r="O702" s="673">
        <f t="shared" si="151"/>
        <v>60</v>
      </c>
      <c r="P702" s="673">
        <f t="shared" si="151"/>
        <v>0</v>
      </c>
      <c r="Q702" s="673">
        <f t="shared" si="151"/>
        <v>0</v>
      </c>
      <c r="R702" s="86"/>
      <c r="S702" s="18"/>
    </row>
    <row r="703" spans="1:19" s="61" customFormat="1" ht="13.5" thickBot="1">
      <c r="A703" s="657" t="s">
        <v>9</v>
      </c>
      <c r="B703" s="658" t="s">
        <v>33</v>
      </c>
      <c r="C703" s="265"/>
      <c r="D703" s="659"/>
      <c r="E703" s="1047" t="s">
        <v>23</v>
      </c>
      <c r="F703" s="660"/>
      <c r="G703" s="660"/>
      <c r="H703" s="660"/>
      <c r="I703" s="660"/>
      <c r="J703" s="660"/>
      <c r="K703" s="660"/>
      <c r="L703" s="995"/>
      <c r="M703" s="995"/>
      <c r="N703" s="661">
        <f t="shared" ref="N703:Q703" si="152">SUM(N699+N702)</f>
        <v>85</v>
      </c>
      <c r="O703" s="661">
        <f t="shared" si="152"/>
        <v>85</v>
      </c>
      <c r="P703" s="661">
        <f t="shared" si="152"/>
        <v>0</v>
      </c>
      <c r="Q703" s="674">
        <f t="shared" si="152"/>
        <v>0</v>
      </c>
      <c r="R703" s="675"/>
      <c r="S703" s="12"/>
    </row>
    <row r="704" spans="1:19" s="60" customFormat="1" ht="13.5" thickBot="1">
      <c r="A704" s="8" t="s">
        <v>9</v>
      </c>
      <c r="B704" s="9"/>
      <c r="C704" s="768"/>
      <c r="D704" s="620"/>
      <c r="E704" s="1047" t="s">
        <v>25</v>
      </c>
      <c r="F704" s="964"/>
      <c r="G704" s="964"/>
      <c r="H704" s="964"/>
      <c r="I704" s="964"/>
      <c r="J704" s="964"/>
      <c r="K704" s="964"/>
      <c r="L704" s="1041"/>
      <c r="M704" s="1041"/>
      <c r="N704" s="668">
        <f>SUM(N582+N647+N685+N703)</f>
        <v>1619.2000000000003</v>
      </c>
      <c r="O704" s="668">
        <f>SUM(O582+O647+O685+O703)</f>
        <v>963.90000000000009</v>
      </c>
      <c r="P704" s="668">
        <f>SUM(P582+P647+P685+P703)</f>
        <v>0</v>
      </c>
      <c r="Q704" s="676">
        <f>SUM(Q582+Q647+Q685+Q703)</f>
        <v>655.29999999999995</v>
      </c>
      <c r="R704" s="669"/>
      <c r="S704" s="12"/>
    </row>
    <row r="705" spans="1:19" s="285" customFormat="1" ht="13.5" thickBot="1">
      <c r="A705" s="1112"/>
      <c r="B705" s="1113"/>
      <c r="C705" s="1113"/>
      <c r="D705" s="677"/>
      <c r="E705" s="678" t="s">
        <v>393</v>
      </c>
      <c r="F705" s="679"/>
      <c r="G705" s="679"/>
      <c r="H705" s="679"/>
      <c r="I705" s="679"/>
      <c r="J705" s="679"/>
      <c r="K705" s="679"/>
      <c r="L705" s="282"/>
      <c r="M705" s="282"/>
      <c r="N705" s="680">
        <f>SUM(N704)</f>
        <v>1619.2000000000003</v>
      </c>
      <c r="O705" s="680">
        <f t="shared" ref="O705:Q705" si="153">SUM(O704)</f>
        <v>963.90000000000009</v>
      </c>
      <c r="P705" s="680">
        <f t="shared" si="153"/>
        <v>0</v>
      </c>
      <c r="Q705" s="681">
        <f t="shared" si="153"/>
        <v>655.29999999999995</v>
      </c>
      <c r="R705" s="682"/>
      <c r="S705" s="12"/>
    </row>
    <row r="706" spans="1:19" s="285" customFormat="1" ht="13.5" thickBot="1">
      <c r="A706" s="114"/>
      <c r="B706" s="114"/>
      <c r="C706" s="114"/>
      <c r="D706" s="117"/>
      <c r="E706" s="114"/>
      <c r="F706" s="683"/>
      <c r="G706" s="683"/>
      <c r="H706" s="683"/>
      <c r="I706" s="683"/>
      <c r="J706" s="683"/>
      <c r="K706" s="683"/>
      <c r="L706" s="286"/>
      <c r="M706" s="286"/>
      <c r="N706" s="115"/>
      <c r="O706" s="115"/>
      <c r="P706" s="115"/>
      <c r="Q706" s="684"/>
      <c r="R706" s="556"/>
      <c r="S706" s="12"/>
    </row>
    <row r="707" spans="1:19" ht="13.5" thickBot="1">
      <c r="A707" s="1188" t="s">
        <v>68</v>
      </c>
      <c r="B707" s="1189"/>
      <c r="C707" s="1189"/>
      <c r="D707" s="1189"/>
      <c r="E707" s="1189"/>
      <c r="F707" s="1189"/>
      <c r="G707" s="1189"/>
      <c r="H707" s="1189"/>
      <c r="I707" s="1189"/>
      <c r="J707" s="1189"/>
      <c r="K707" s="1189"/>
      <c r="L707" s="1189"/>
      <c r="M707" s="1189"/>
      <c r="N707" s="1230" t="s">
        <v>130</v>
      </c>
      <c r="O707" s="1231"/>
      <c r="P707" s="1231"/>
      <c r="Q707" s="1232"/>
      <c r="S707" s="53"/>
    </row>
    <row r="708" spans="1:19" s="61" customFormat="1" ht="13.5" thickBot="1">
      <c r="A708" s="1394" t="s">
        <v>24</v>
      </c>
      <c r="B708" s="1395"/>
      <c r="C708" s="1395"/>
      <c r="D708" s="1395"/>
      <c r="E708" s="1395"/>
      <c r="F708" s="1395"/>
      <c r="G708" s="1395"/>
      <c r="H708" s="1395"/>
      <c r="I708" s="1395"/>
      <c r="J708" s="1395"/>
      <c r="K708" s="1395"/>
      <c r="L708" s="1395"/>
      <c r="M708" s="1396"/>
      <c r="N708" s="1527">
        <f>SUM(N709+N720)</f>
        <v>1619.2</v>
      </c>
      <c r="O708" s="1528"/>
      <c r="P708" s="1528"/>
      <c r="Q708" s="1529"/>
      <c r="R708" s="685"/>
      <c r="S708" s="187"/>
    </row>
    <row r="709" spans="1:19" s="61" customFormat="1" ht="13.5" thickBot="1">
      <c r="A709" s="1250" t="s">
        <v>28</v>
      </c>
      <c r="B709" s="1251"/>
      <c r="C709" s="1251"/>
      <c r="D709" s="1251"/>
      <c r="E709" s="1251"/>
      <c r="F709" s="1251"/>
      <c r="G709" s="1251"/>
      <c r="H709" s="1251"/>
      <c r="I709" s="1251"/>
      <c r="J709" s="1251"/>
      <c r="K709" s="1251"/>
      <c r="L709" s="1251"/>
      <c r="M709" s="1362"/>
      <c r="N709" s="1363">
        <f>SUM(N710:Q719)</f>
        <v>814.00000000000011</v>
      </c>
      <c r="O709" s="1364"/>
      <c r="P709" s="1364"/>
      <c r="Q709" s="1365"/>
      <c r="R709" s="685"/>
      <c r="S709" s="187"/>
    </row>
    <row r="710" spans="1:19" s="61" customFormat="1">
      <c r="A710" s="1207" t="s">
        <v>47</v>
      </c>
      <c r="B710" s="1208"/>
      <c r="C710" s="1208"/>
      <c r="D710" s="1208"/>
      <c r="E710" s="1208"/>
      <c r="F710" s="1208"/>
      <c r="G710" s="1208"/>
      <c r="H710" s="1208"/>
      <c r="I710" s="1208"/>
      <c r="J710" s="1208"/>
      <c r="K710" s="1208"/>
      <c r="L710" s="1208"/>
      <c r="M710" s="1209"/>
      <c r="N710" s="1179">
        <f>SUMIF(L553:L707,"SB",N553:N707)</f>
        <v>781.60000000000014</v>
      </c>
      <c r="O710" s="1180"/>
      <c r="P710" s="1180"/>
      <c r="Q710" s="1181"/>
      <c r="R710" s="686"/>
      <c r="S710" s="53"/>
    </row>
    <row r="711" spans="1:19" s="61" customFormat="1">
      <c r="A711" s="1182" t="s">
        <v>48</v>
      </c>
      <c r="B711" s="1183"/>
      <c r="C711" s="1183"/>
      <c r="D711" s="1183"/>
      <c r="E711" s="1183"/>
      <c r="F711" s="1183"/>
      <c r="G711" s="1183"/>
      <c r="H711" s="1183"/>
      <c r="I711" s="1183"/>
      <c r="J711" s="1183"/>
      <c r="K711" s="1183"/>
      <c r="L711" s="1183"/>
      <c r="M711" s="1184"/>
      <c r="N711" s="1179">
        <f>SUMIF(L553:L707,"VD",N553:N707)</f>
        <v>0</v>
      </c>
      <c r="O711" s="1180"/>
      <c r="P711" s="1180"/>
      <c r="Q711" s="1181"/>
      <c r="R711" s="686"/>
      <c r="S711" s="53"/>
    </row>
    <row r="712" spans="1:19" s="61" customFormat="1">
      <c r="A712" s="1367" t="s">
        <v>61</v>
      </c>
      <c r="B712" s="1368"/>
      <c r="C712" s="1368"/>
      <c r="D712" s="1368"/>
      <c r="E712" s="1368"/>
      <c r="F712" s="1368"/>
      <c r="G712" s="1368"/>
      <c r="H712" s="1368"/>
      <c r="I712" s="1368"/>
      <c r="J712" s="1368"/>
      <c r="K712" s="1368"/>
      <c r="L712" s="1368"/>
      <c r="M712" s="1369"/>
      <c r="N712" s="1179">
        <f>SUMIF(L553:L707,"MK",N553:N707)</f>
        <v>0</v>
      </c>
      <c r="O712" s="1180"/>
      <c r="P712" s="1180"/>
      <c r="Q712" s="1181"/>
      <c r="R712" s="686"/>
      <c r="S712" s="53"/>
    </row>
    <row r="713" spans="1:19" s="61" customFormat="1">
      <c r="A713" s="1182" t="s">
        <v>49</v>
      </c>
      <c r="B713" s="1183"/>
      <c r="C713" s="1183"/>
      <c r="D713" s="1183"/>
      <c r="E713" s="1183"/>
      <c r="F713" s="1183"/>
      <c r="G713" s="1183"/>
      <c r="H713" s="1183"/>
      <c r="I713" s="1183"/>
      <c r="J713" s="1183"/>
      <c r="K713" s="1183"/>
      <c r="L713" s="1183"/>
      <c r="M713" s="1184"/>
      <c r="N713" s="1179">
        <f>SUMIF(L553:L707,"SP",N553:N707)</f>
        <v>0</v>
      </c>
      <c r="O713" s="1180"/>
      <c r="P713" s="1180"/>
      <c r="Q713" s="1181"/>
      <c r="R713" s="686"/>
      <c r="S713" s="53"/>
    </row>
    <row r="714" spans="1:19" s="61" customFormat="1">
      <c r="A714" s="1191" t="s">
        <v>77</v>
      </c>
      <c r="B714" s="1192"/>
      <c r="C714" s="1192"/>
      <c r="D714" s="1192"/>
      <c r="E714" s="1192"/>
      <c r="F714" s="1192"/>
      <c r="G714" s="1192"/>
      <c r="H714" s="1192"/>
      <c r="I714" s="1192"/>
      <c r="J714" s="1192"/>
      <c r="K714" s="1192"/>
      <c r="L714" s="1192"/>
      <c r="M714" s="1193"/>
      <c r="N714" s="1179">
        <f>SUMIF(L553:L707,"ESB",N553:N707)</f>
        <v>0</v>
      </c>
      <c r="O714" s="1180"/>
      <c r="P714" s="1180"/>
      <c r="Q714" s="1181"/>
      <c r="R714" s="686"/>
      <c r="S714" s="53"/>
    </row>
    <row r="715" spans="1:19" s="61" customFormat="1">
      <c r="A715" s="1182" t="s">
        <v>50</v>
      </c>
      <c r="B715" s="1183"/>
      <c r="C715" s="1183"/>
      <c r="D715" s="1183"/>
      <c r="E715" s="1183"/>
      <c r="F715" s="1183"/>
      <c r="G715" s="1183"/>
      <c r="H715" s="1183"/>
      <c r="I715" s="1183"/>
      <c r="J715" s="1183"/>
      <c r="K715" s="1183"/>
      <c r="L715" s="1183"/>
      <c r="M715" s="1184"/>
      <c r="N715" s="1179">
        <f>SUMIF(L552:L705,"VIP",N552:N705)</f>
        <v>0</v>
      </c>
      <c r="O715" s="1180"/>
      <c r="P715" s="1180"/>
      <c r="Q715" s="1181"/>
      <c r="R715" s="686"/>
      <c r="S715" s="53"/>
    </row>
    <row r="716" spans="1:19" s="61" customFormat="1">
      <c r="A716" s="1182" t="s">
        <v>51</v>
      </c>
      <c r="B716" s="1183"/>
      <c r="C716" s="1183"/>
      <c r="D716" s="1183"/>
      <c r="E716" s="1183"/>
      <c r="F716" s="1183"/>
      <c r="G716" s="1183"/>
      <c r="H716" s="1183"/>
      <c r="I716" s="1183"/>
      <c r="J716" s="1183"/>
      <c r="K716" s="1183"/>
      <c r="L716" s="1183"/>
      <c r="M716" s="1184"/>
      <c r="N716" s="1179">
        <f>SUMIF(L553:L707,"SL",N553:N707)</f>
        <v>0</v>
      </c>
      <c r="O716" s="1180"/>
      <c r="P716" s="1180"/>
      <c r="Q716" s="1181"/>
      <c r="R716" s="686"/>
      <c r="S716" s="53"/>
    </row>
    <row r="717" spans="1:19" s="61" customFormat="1">
      <c r="A717" s="1182" t="s">
        <v>60</v>
      </c>
      <c r="B717" s="1183"/>
      <c r="C717" s="1183"/>
      <c r="D717" s="1183"/>
      <c r="E717" s="1183"/>
      <c r="F717" s="1183"/>
      <c r="G717" s="1183"/>
      <c r="H717" s="1183"/>
      <c r="I717" s="1183"/>
      <c r="J717" s="1183"/>
      <c r="K717" s="1183"/>
      <c r="L717" s="1183"/>
      <c r="M717" s="1184"/>
      <c r="N717" s="1179">
        <f>SUMIF(L548:L675,"DK",N548:N675)</f>
        <v>0</v>
      </c>
      <c r="O717" s="1180"/>
      <c r="P717" s="1180"/>
      <c r="Q717" s="1181"/>
      <c r="R717" s="686"/>
      <c r="S717" s="53"/>
    </row>
    <row r="718" spans="1:19" s="61" customFormat="1">
      <c r="A718" s="1182" t="s">
        <v>52</v>
      </c>
      <c r="B718" s="1183"/>
      <c r="C718" s="1183"/>
      <c r="D718" s="1183"/>
      <c r="E718" s="1183"/>
      <c r="F718" s="1183"/>
      <c r="G718" s="1183"/>
      <c r="H718" s="1183"/>
      <c r="I718" s="1183"/>
      <c r="J718" s="1183"/>
      <c r="K718" s="1183"/>
      <c r="L718" s="1183"/>
      <c r="M718" s="1184"/>
      <c r="N718" s="1179">
        <f>SUMIF(L584:L704,"VB",N584:N704)</f>
        <v>32.4</v>
      </c>
      <c r="O718" s="1180"/>
      <c r="P718" s="1180"/>
      <c r="Q718" s="1181"/>
      <c r="R718" s="686"/>
      <c r="S718" s="53"/>
    </row>
    <row r="719" spans="1:19" s="61" customFormat="1" ht="13.5" thickBot="1">
      <c r="A719" s="1182" t="s">
        <v>76</v>
      </c>
      <c r="B719" s="1183"/>
      <c r="C719" s="1183"/>
      <c r="D719" s="1183"/>
      <c r="E719" s="1183"/>
      <c r="F719" s="1183"/>
      <c r="G719" s="1183"/>
      <c r="H719" s="1183"/>
      <c r="I719" s="1183"/>
      <c r="J719" s="1183"/>
      <c r="K719" s="1183"/>
      <c r="L719" s="1183"/>
      <c r="M719" s="1184"/>
      <c r="N719" s="1179">
        <f>SUMIF(L551:L705,"KLB",N551:N705)</f>
        <v>0</v>
      </c>
      <c r="O719" s="1180"/>
      <c r="P719" s="1180"/>
      <c r="Q719" s="1181"/>
      <c r="R719" s="686"/>
      <c r="S719" s="53"/>
    </row>
    <row r="720" spans="1:19" s="61" customFormat="1" ht="13.5" thickBot="1">
      <c r="A720" s="1250" t="s">
        <v>29</v>
      </c>
      <c r="B720" s="1251"/>
      <c r="C720" s="1251"/>
      <c r="D720" s="1251"/>
      <c r="E720" s="1251"/>
      <c r="F720" s="1251"/>
      <c r="G720" s="1251"/>
      <c r="H720" s="1251"/>
      <c r="I720" s="1251"/>
      <c r="J720" s="1251"/>
      <c r="K720" s="1251"/>
      <c r="L720" s="1251"/>
      <c r="M720" s="1362"/>
      <c r="N720" s="1363">
        <f>SUM(N721:Q724)</f>
        <v>805.19999999999993</v>
      </c>
      <c r="O720" s="1364"/>
      <c r="P720" s="1364"/>
      <c r="Q720" s="1365"/>
      <c r="R720" s="685"/>
      <c r="S720" s="187"/>
    </row>
    <row r="721" spans="1:19" s="61" customFormat="1">
      <c r="A721" s="1182" t="s">
        <v>53</v>
      </c>
      <c r="B721" s="1183"/>
      <c r="C721" s="1183"/>
      <c r="D721" s="1183"/>
      <c r="E721" s="1183"/>
      <c r="F721" s="1183"/>
      <c r="G721" s="1183"/>
      <c r="H721" s="1183"/>
      <c r="I721" s="1183"/>
      <c r="J721" s="1183"/>
      <c r="K721" s="1183"/>
      <c r="L721" s="1183"/>
      <c r="M721" s="1184"/>
      <c r="N721" s="1179">
        <f>SUMIF(L553:L707,"KL",N553:N707)</f>
        <v>0</v>
      </c>
      <c r="O721" s="1180"/>
      <c r="P721" s="1180"/>
      <c r="Q721" s="1181"/>
      <c r="R721" s="686"/>
      <c r="S721" s="53"/>
    </row>
    <row r="722" spans="1:19" s="61" customFormat="1">
      <c r="A722" s="1182" t="s">
        <v>54</v>
      </c>
      <c r="B722" s="1183"/>
      <c r="C722" s="1183"/>
      <c r="D722" s="1183"/>
      <c r="E722" s="1183"/>
      <c r="F722" s="1183"/>
      <c r="G722" s="1183"/>
      <c r="H722" s="1183"/>
      <c r="I722" s="1183"/>
      <c r="J722" s="1183"/>
      <c r="K722" s="1183"/>
      <c r="L722" s="1183"/>
      <c r="M722" s="1184"/>
      <c r="N722" s="1179">
        <f>SUMIF(L553:L707,"ES",N553:N707)</f>
        <v>718.9</v>
      </c>
      <c r="O722" s="1180"/>
      <c r="P722" s="1180"/>
      <c r="Q722" s="1181"/>
      <c r="R722" s="686"/>
      <c r="S722" s="53"/>
    </row>
    <row r="723" spans="1:19" s="61" customFormat="1">
      <c r="A723" s="1253" t="s">
        <v>62</v>
      </c>
      <c r="B723" s="1254"/>
      <c r="C723" s="1254"/>
      <c r="D723" s="1254"/>
      <c r="E723" s="1254"/>
      <c r="F723" s="1254"/>
      <c r="G723" s="1254"/>
      <c r="H723" s="1254"/>
      <c r="I723" s="1254"/>
      <c r="J723" s="1254"/>
      <c r="K723" s="1254"/>
      <c r="L723" s="1254"/>
      <c r="M723" s="1254"/>
      <c r="N723" s="1179">
        <f>SUMIF(L553:L707,"VBF",N553:N707)</f>
        <v>0</v>
      </c>
      <c r="O723" s="1180"/>
      <c r="P723" s="1180"/>
      <c r="Q723" s="1181"/>
      <c r="R723" s="686"/>
      <c r="S723" s="53"/>
    </row>
    <row r="724" spans="1:19" s="61" customFormat="1">
      <c r="A724" s="1182" t="s">
        <v>55</v>
      </c>
      <c r="B724" s="1183"/>
      <c r="C724" s="1183"/>
      <c r="D724" s="1183"/>
      <c r="E724" s="1183"/>
      <c r="F724" s="1183"/>
      <c r="G724" s="1183"/>
      <c r="H724" s="1183"/>
      <c r="I724" s="1183"/>
      <c r="J724" s="1183"/>
      <c r="K724" s="1183"/>
      <c r="L724" s="1183"/>
      <c r="M724" s="1184"/>
      <c r="N724" s="1179">
        <f>SUMIF(L553:L707,"Kt.",N553:N707)</f>
        <v>86.3</v>
      </c>
      <c r="O724" s="1180"/>
      <c r="P724" s="1180"/>
      <c r="Q724" s="1181"/>
      <c r="R724" s="686"/>
      <c r="S724" s="53"/>
    </row>
    <row r="725" spans="1:19">
      <c r="R725" s="52" t="s">
        <v>45</v>
      </c>
    </row>
    <row r="726" spans="1:19" s="61" customFormat="1">
      <c r="A726" s="1021"/>
      <c r="B726" s="1350" t="s">
        <v>834</v>
      </c>
      <c r="C726" s="1350"/>
      <c r="D726" s="1350"/>
      <c r="E726" s="1350"/>
      <c r="F726" s="1350"/>
      <c r="G726" s="1350"/>
      <c r="H726" s="1350"/>
      <c r="I726" s="1350"/>
      <c r="J726" s="1350"/>
      <c r="K726" s="1350"/>
      <c r="L726" s="1350"/>
      <c r="M726" s="1350"/>
      <c r="N726" s="1350"/>
      <c r="O726" s="1350"/>
      <c r="P726" s="1350"/>
      <c r="Q726" s="1350"/>
      <c r="R726" s="948" t="s">
        <v>165</v>
      </c>
      <c r="S726" s="1114">
        <v>14</v>
      </c>
    </row>
    <row r="727" spans="1:19" s="61" customFormat="1">
      <c r="A727" s="1350" t="s">
        <v>43</v>
      </c>
      <c r="B727" s="1350"/>
      <c r="C727" s="1350"/>
      <c r="D727" s="1350"/>
      <c r="E727" s="1350"/>
      <c r="F727" s="1350"/>
      <c r="G727" s="1350"/>
      <c r="H727" s="1350"/>
      <c r="I727" s="1350"/>
      <c r="J727" s="1350"/>
      <c r="K727" s="1350"/>
      <c r="L727" s="1350"/>
      <c r="M727" s="1350"/>
      <c r="N727" s="1350"/>
      <c r="O727" s="1350"/>
      <c r="P727" s="1350"/>
      <c r="Q727" s="1350"/>
      <c r="R727" s="1350"/>
      <c r="S727" s="1021"/>
    </row>
    <row r="728" spans="1:19" s="61" customFormat="1" ht="13.5" thickBot="1">
      <c r="A728" s="688"/>
      <c r="B728" s="688"/>
      <c r="C728" s="688"/>
      <c r="D728" s="687"/>
      <c r="E728" s="688"/>
      <c r="F728" s="688"/>
      <c r="G728" s="688"/>
      <c r="H728" s="688"/>
      <c r="I728" s="688"/>
      <c r="J728" s="688"/>
      <c r="K728" s="688"/>
      <c r="L728" s="688"/>
      <c r="M728" s="688"/>
      <c r="N728" s="690"/>
      <c r="O728" s="690"/>
      <c r="P728" s="690"/>
      <c r="Q728" s="690"/>
      <c r="R728" s="688"/>
      <c r="S728" s="688" t="s">
        <v>46</v>
      </c>
    </row>
    <row r="729" spans="1:19" s="1056" customFormat="1" ht="12.75" customHeight="1">
      <c r="A729" s="1129" t="s">
        <v>0</v>
      </c>
      <c r="B729" s="1351" t="s">
        <v>1</v>
      </c>
      <c r="C729" s="1355" t="s">
        <v>2</v>
      </c>
      <c r="D729" s="1455" t="s">
        <v>69</v>
      </c>
      <c r="E729" s="1459" t="s">
        <v>3</v>
      </c>
      <c r="F729" s="1166" t="s">
        <v>120</v>
      </c>
      <c r="G729" s="1169" t="s">
        <v>121</v>
      </c>
      <c r="H729" s="1169"/>
      <c r="I729" s="1169"/>
      <c r="J729" s="1169"/>
      <c r="K729" s="1166" t="s">
        <v>122</v>
      </c>
      <c r="L729" s="1471" t="s">
        <v>8</v>
      </c>
      <c r="M729" s="1475" t="s">
        <v>4</v>
      </c>
      <c r="N729" s="1141" t="s">
        <v>130</v>
      </c>
      <c r="O729" s="1142"/>
      <c r="P729" s="1142"/>
      <c r="Q729" s="1143"/>
      <c r="R729" s="1144" t="s">
        <v>78</v>
      </c>
      <c r="S729" s="1145"/>
    </row>
    <row r="730" spans="1:19" s="1056" customFormat="1" ht="13.5" thickBot="1">
      <c r="A730" s="1130"/>
      <c r="B730" s="1352"/>
      <c r="C730" s="1356"/>
      <c r="D730" s="1456"/>
      <c r="E730" s="1460"/>
      <c r="F730" s="1167"/>
      <c r="G730" s="1170"/>
      <c r="H730" s="1170"/>
      <c r="I730" s="1170"/>
      <c r="J730" s="1170"/>
      <c r="K730" s="1167"/>
      <c r="L730" s="1472"/>
      <c r="M730" s="1476"/>
      <c r="N730" s="1148" t="s">
        <v>27</v>
      </c>
      <c r="O730" s="1172" t="s">
        <v>6</v>
      </c>
      <c r="P730" s="1524"/>
      <c r="Q730" s="1524"/>
      <c r="R730" s="1146"/>
      <c r="S730" s="1147"/>
    </row>
    <row r="731" spans="1:19" s="1056" customFormat="1">
      <c r="A731" s="1130"/>
      <c r="B731" s="1353"/>
      <c r="C731" s="1357"/>
      <c r="D731" s="1457"/>
      <c r="E731" s="1460"/>
      <c r="F731" s="1167"/>
      <c r="G731" s="1170" t="s">
        <v>123</v>
      </c>
      <c r="H731" s="1170" t="s">
        <v>124</v>
      </c>
      <c r="I731" s="1170" t="s">
        <v>125</v>
      </c>
      <c r="J731" s="1170" t="s">
        <v>126</v>
      </c>
      <c r="K731" s="1167"/>
      <c r="L731" s="1473"/>
      <c r="M731" s="1476"/>
      <c r="N731" s="1149"/>
      <c r="O731" s="1172" t="s">
        <v>5</v>
      </c>
      <c r="P731" s="1173"/>
      <c r="Q731" s="1174" t="s">
        <v>7</v>
      </c>
      <c r="R731" s="1137" t="s">
        <v>31</v>
      </c>
      <c r="S731" s="1139" t="s">
        <v>131</v>
      </c>
    </row>
    <row r="732" spans="1:19" s="1056" customFormat="1" ht="64.5" customHeight="1" thickBot="1">
      <c r="A732" s="1131"/>
      <c r="B732" s="1354"/>
      <c r="C732" s="1358"/>
      <c r="D732" s="1458"/>
      <c r="E732" s="1461"/>
      <c r="F732" s="1168"/>
      <c r="G732" s="1171"/>
      <c r="H732" s="1171"/>
      <c r="I732" s="1171"/>
      <c r="J732" s="1171"/>
      <c r="K732" s="1168"/>
      <c r="L732" s="1474"/>
      <c r="M732" s="1477"/>
      <c r="N732" s="1150"/>
      <c r="O732" s="1057" t="s">
        <v>5</v>
      </c>
      <c r="P732" s="1057" t="s">
        <v>22</v>
      </c>
      <c r="Q732" s="1175"/>
      <c r="R732" s="1138"/>
      <c r="S732" s="1140"/>
    </row>
    <row r="733" spans="1:19" s="812" customFormat="1" ht="13.5" thickBot="1">
      <c r="A733" s="1058" t="s">
        <v>15</v>
      </c>
      <c r="B733" s="1059" t="s">
        <v>16</v>
      </c>
      <c r="C733" s="1058" t="s">
        <v>17</v>
      </c>
      <c r="D733" s="1058" t="s">
        <v>18</v>
      </c>
      <c r="E733" s="1059" t="s">
        <v>30</v>
      </c>
      <c r="F733" s="841" t="s">
        <v>19</v>
      </c>
      <c r="G733" s="841" t="s">
        <v>20</v>
      </c>
      <c r="H733" s="841" t="s">
        <v>21</v>
      </c>
      <c r="I733" s="841" t="s">
        <v>127</v>
      </c>
      <c r="J733" s="841" t="s">
        <v>13</v>
      </c>
      <c r="K733" s="841" t="s">
        <v>14</v>
      </c>
      <c r="L733" s="1058" t="s">
        <v>128</v>
      </c>
      <c r="M733" s="1059" t="s">
        <v>129</v>
      </c>
      <c r="N733" s="1115">
        <v>14</v>
      </c>
      <c r="O733" s="1116">
        <v>15</v>
      </c>
      <c r="P733" s="1115">
        <v>16</v>
      </c>
      <c r="Q733" s="1115">
        <v>17</v>
      </c>
      <c r="R733" s="1117" t="s">
        <v>113</v>
      </c>
      <c r="S733" s="1118" t="s">
        <v>114</v>
      </c>
    </row>
    <row r="734" spans="1:19" s="60" customFormat="1">
      <c r="A734" s="657" t="s">
        <v>9</v>
      </c>
      <c r="B734" s="2"/>
      <c r="C734" s="198"/>
      <c r="D734" s="691"/>
      <c r="E734" s="1659" t="s">
        <v>835</v>
      </c>
      <c r="F734" s="1660"/>
      <c r="G734" s="1660"/>
      <c r="H734" s="1660"/>
      <c r="I734" s="1660"/>
      <c r="J734" s="1660"/>
      <c r="K734" s="1660"/>
      <c r="L734" s="1660"/>
      <c r="M734" s="1660"/>
      <c r="N734" s="692"/>
      <c r="O734" s="692"/>
      <c r="P734" s="692"/>
      <c r="Q734" s="692"/>
      <c r="R734" s="693"/>
      <c r="S734" s="202"/>
    </row>
    <row r="735" spans="1:19" s="60" customFormat="1" ht="33.6" customHeight="1" thickBot="1">
      <c r="A735" s="15" t="s">
        <v>9</v>
      </c>
      <c r="B735" s="272" t="s">
        <v>9</v>
      </c>
      <c r="C735" s="203"/>
      <c r="D735" s="694"/>
      <c r="E735" s="1661" t="s">
        <v>836</v>
      </c>
      <c r="F735" s="1662"/>
      <c r="G735" s="1662"/>
      <c r="H735" s="1662"/>
      <c r="I735" s="1662"/>
      <c r="J735" s="1662"/>
      <c r="K735" s="1662"/>
      <c r="L735" s="1662"/>
      <c r="M735" s="1662"/>
      <c r="N735" s="695"/>
      <c r="O735" s="695"/>
      <c r="P735" s="695"/>
      <c r="Q735" s="695"/>
      <c r="R735" s="209"/>
      <c r="S735" s="983"/>
    </row>
    <row r="736" spans="1:19" s="61" customFormat="1" ht="38.25">
      <c r="A736" s="1124" t="s">
        <v>9</v>
      </c>
      <c r="B736" s="1152" t="s">
        <v>9</v>
      </c>
      <c r="C736" s="1152" t="s">
        <v>9</v>
      </c>
      <c r="D736" s="1153"/>
      <c r="E736" s="1361" t="s">
        <v>837</v>
      </c>
      <c r="F736" s="973" t="s">
        <v>838</v>
      </c>
      <c r="G736" s="595" t="s">
        <v>839</v>
      </c>
      <c r="H736" s="595" t="s">
        <v>839</v>
      </c>
      <c r="I736" s="595" t="s">
        <v>839</v>
      </c>
      <c r="J736" s="595" t="s">
        <v>839</v>
      </c>
      <c r="K736" s="973" t="s">
        <v>840</v>
      </c>
      <c r="L736" s="978" t="s">
        <v>32</v>
      </c>
      <c r="M736" s="972" t="s">
        <v>841</v>
      </c>
      <c r="N736" s="696">
        <v>2333.6999999999998</v>
      </c>
      <c r="O736" s="697">
        <f>SUM(N736-Q736)</f>
        <v>2333.6999999999998</v>
      </c>
      <c r="P736" s="697">
        <v>2291.8000000000002</v>
      </c>
      <c r="Q736" s="170"/>
      <c r="R736" s="88" t="s">
        <v>842</v>
      </c>
      <c r="S736" s="698">
        <v>151</v>
      </c>
    </row>
    <row r="737" spans="1:19" s="61" customFormat="1" ht="38.25">
      <c r="A737" s="1124"/>
      <c r="B737" s="1152"/>
      <c r="C737" s="1152"/>
      <c r="D737" s="1153"/>
      <c r="E737" s="1384"/>
      <c r="F737" s="973"/>
      <c r="G737" s="595"/>
      <c r="H737" s="595"/>
      <c r="I737" s="595"/>
      <c r="J737" s="595"/>
      <c r="K737" s="973" t="s">
        <v>840</v>
      </c>
      <c r="L737" s="978" t="s">
        <v>255</v>
      </c>
      <c r="M737" s="972" t="s">
        <v>841</v>
      </c>
      <c r="N737" s="723">
        <v>19.100000000000001</v>
      </c>
      <c r="O737" s="839">
        <f>SUM(N737-Q737)</f>
        <v>19.100000000000001</v>
      </c>
      <c r="P737" s="839">
        <v>18.7</v>
      </c>
      <c r="Q737" s="705"/>
      <c r="R737" s="88"/>
      <c r="S737" s="698"/>
    </row>
    <row r="738" spans="1:19" s="61" customFormat="1" ht="76.5" customHeight="1" thickBot="1">
      <c r="A738" s="1124"/>
      <c r="B738" s="1152"/>
      <c r="C738" s="1152"/>
      <c r="D738" s="1153"/>
      <c r="E738" s="1563"/>
      <c r="F738" s="977" t="s">
        <v>843</v>
      </c>
      <c r="G738" s="966" t="s">
        <v>839</v>
      </c>
      <c r="H738" s="966" t="s">
        <v>839</v>
      </c>
      <c r="I738" s="966" t="s">
        <v>839</v>
      </c>
      <c r="J738" s="966" t="s">
        <v>839</v>
      </c>
      <c r="K738" s="973" t="s">
        <v>844</v>
      </c>
      <c r="L738" s="978" t="s">
        <v>32</v>
      </c>
      <c r="M738" s="984" t="s">
        <v>841</v>
      </c>
      <c r="N738" s="699">
        <v>30</v>
      </c>
      <c r="O738" s="700">
        <f>SUM(N738-Q738)</f>
        <v>30</v>
      </c>
      <c r="P738" s="700"/>
      <c r="Q738" s="177"/>
      <c r="R738" s="88"/>
      <c r="S738" s="698"/>
    </row>
    <row r="739" spans="1:19" s="61" customFormat="1" ht="13.5" thickBot="1">
      <c r="A739" s="1124"/>
      <c r="B739" s="1152"/>
      <c r="C739" s="1152"/>
      <c r="D739" s="1153"/>
      <c r="E739" s="1563"/>
      <c r="F739" s="966"/>
      <c r="G739" s="966"/>
      <c r="H739" s="966"/>
      <c r="I739" s="966"/>
      <c r="J739" s="966"/>
      <c r="K739" s="966"/>
      <c r="L739" s="1135" t="s">
        <v>24</v>
      </c>
      <c r="M739" s="1136"/>
      <c r="N739" s="701">
        <f>SUM(N736:N738)</f>
        <v>2382.7999999999997</v>
      </c>
      <c r="O739" s="701">
        <f>SUM(O736:O738)</f>
        <v>2382.7999999999997</v>
      </c>
      <c r="P739" s="701">
        <f>SUM(P736:P738)</f>
        <v>2310.5</v>
      </c>
      <c r="Q739" s="702">
        <f>SUM(Q736:Q738)</f>
        <v>0</v>
      </c>
      <c r="R739" s="89"/>
      <c r="S739" s="14"/>
    </row>
    <row r="740" spans="1:19" s="61" customFormat="1" ht="38.25">
      <c r="A740" s="1124" t="s">
        <v>9</v>
      </c>
      <c r="B740" s="1125" t="s">
        <v>9</v>
      </c>
      <c r="C740" s="1125" t="s">
        <v>10</v>
      </c>
      <c r="D740" s="1132"/>
      <c r="E740" s="1563" t="s">
        <v>845</v>
      </c>
      <c r="F740" s="977" t="s">
        <v>846</v>
      </c>
      <c r="G740" s="966"/>
      <c r="H740" s="966"/>
      <c r="I740" s="966"/>
      <c r="J740" s="966"/>
      <c r="K740" s="973" t="s">
        <v>840</v>
      </c>
      <c r="L740" s="575" t="s">
        <v>32</v>
      </c>
      <c r="M740" s="984" t="s">
        <v>841</v>
      </c>
      <c r="N740" s="703">
        <v>549.9</v>
      </c>
      <c r="O740" s="169">
        <f t="shared" ref="O740:O745" si="154">SUM(N740-Q740)</f>
        <v>410.9</v>
      </c>
      <c r="P740" s="704"/>
      <c r="Q740" s="705">
        <v>139</v>
      </c>
      <c r="R740" s="706"/>
      <c r="S740" s="6"/>
    </row>
    <row r="741" spans="1:19" s="61" customFormat="1" ht="38.25">
      <c r="A741" s="1124"/>
      <c r="B741" s="1125"/>
      <c r="C741" s="1125"/>
      <c r="D741" s="1132"/>
      <c r="E741" s="1563"/>
      <c r="F741" s="973" t="s">
        <v>847</v>
      </c>
      <c r="G741" s="966" t="s">
        <v>30</v>
      </c>
      <c r="H741" s="966" t="s">
        <v>30</v>
      </c>
      <c r="I741" s="966" t="s">
        <v>30</v>
      </c>
      <c r="J741" s="966" t="s">
        <v>30</v>
      </c>
      <c r="K741" s="973" t="s">
        <v>848</v>
      </c>
      <c r="L741" s="978" t="s">
        <v>32</v>
      </c>
      <c r="M741" s="59" t="s">
        <v>841</v>
      </c>
      <c r="N741" s="707">
        <v>3</v>
      </c>
      <c r="O741" s="708">
        <f t="shared" si="154"/>
        <v>3</v>
      </c>
      <c r="P741" s="708"/>
      <c r="Q741" s="709"/>
      <c r="R741" s="706" t="s">
        <v>849</v>
      </c>
      <c r="S741" s="6" t="s">
        <v>35</v>
      </c>
    </row>
    <row r="742" spans="1:19" s="61" customFormat="1" ht="63.75">
      <c r="A742" s="1124"/>
      <c r="B742" s="1125"/>
      <c r="C742" s="1125"/>
      <c r="D742" s="1132"/>
      <c r="E742" s="1563"/>
      <c r="F742" s="973" t="s">
        <v>850</v>
      </c>
      <c r="G742" s="966" t="s">
        <v>851</v>
      </c>
      <c r="H742" s="966" t="s">
        <v>852</v>
      </c>
      <c r="I742" s="966" t="s">
        <v>853</v>
      </c>
      <c r="J742" s="966" t="s">
        <v>854</v>
      </c>
      <c r="K742" s="977" t="s">
        <v>855</v>
      </c>
      <c r="L742" s="978" t="s">
        <v>32</v>
      </c>
      <c r="M742" s="59" t="s">
        <v>841</v>
      </c>
      <c r="N742" s="710"/>
      <c r="O742" s="711">
        <f t="shared" si="154"/>
        <v>0</v>
      </c>
      <c r="P742" s="176"/>
      <c r="Q742" s="712"/>
      <c r="R742" s="706" t="s">
        <v>856</v>
      </c>
      <c r="S742" s="6" t="s">
        <v>857</v>
      </c>
    </row>
    <row r="743" spans="1:19" s="61" customFormat="1" ht="38.25">
      <c r="A743" s="1124"/>
      <c r="B743" s="1125"/>
      <c r="C743" s="1125"/>
      <c r="D743" s="1132"/>
      <c r="E743" s="1563"/>
      <c r="F743" s="977" t="s">
        <v>846</v>
      </c>
      <c r="G743" s="966"/>
      <c r="H743" s="966"/>
      <c r="I743" s="966" t="s">
        <v>15</v>
      </c>
      <c r="J743" s="966" t="s">
        <v>15</v>
      </c>
      <c r="K743" s="973" t="s">
        <v>840</v>
      </c>
      <c r="L743" s="978" t="s">
        <v>32</v>
      </c>
      <c r="M743" s="59" t="s">
        <v>841</v>
      </c>
      <c r="N743" s="713">
        <v>10</v>
      </c>
      <c r="O743" s="711">
        <f t="shared" si="154"/>
        <v>10</v>
      </c>
      <c r="P743" s="708"/>
      <c r="Q743" s="709"/>
      <c r="R743" s="706" t="s">
        <v>858</v>
      </c>
      <c r="S743" s="6" t="s">
        <v>16</v>
      </c>
    </row>
    <row r="744" spans="1:19" s="61" customFormat="1" ht="63.75">
      <c r="A744" s="1124"/>
      <c r="B744" s="1125"/>
      <c r="C744" s="1125"/>
      <c r="D744" s="1132"/>
      <c r="E744" s="1563"/>
      <c r="F744" s="977" t="s">
        <v>859</v>
      </c>
      <c r="G744" s="714"/>
      <c r="H744" s="714">
        <v>1500</v>
      </c>
      <c r="I744" s="714"/>
      <c r="J744" s="714"/>
      <c r="K744" s="977" t="s">
        <v>211</v>
      </c>
      <c r="L744" s="1048" t="s">
        <v>32</v>
      </c>
      <c r="M744" s="59" t="s">
        <v>56</v>
      </c>
      <c r="N744" s="670">
        <v>0.5</v>
      </c>
      <c r="O744" s="711">
        <f t="shared" si="154"/>
        <v>0.5</v>
      </c>
      <c r="P744" s="715"/>
      <c r="Q744" s="716"/>
      <c r="R744" s="706" t="s">
        <v>860</v>
      </c>
      <c r="S744" s="6" t="s">
        <v>861</v>
      </c>
    </row>
    <row r="745" spans="1:19" s="61" customFormat="1" ht="39" thickBot="1">
      <c r="A745" s="1124"/>
      <c r="B745" s="1125"/>
      <c r="C745" s="1125"/>
      <c r="D745" s="1132"/>
      <c r="E745" s="1563"/>
      <c r="F745" s="977" t="s">
        <v>862</v>
      </c>
      <c r="G745" s="714" t="s">
        <v>863</v>
      </c>
      <c r="H745" s="714" t="s">
        <v>864</v>
      </c>
      <c r="I745" s="714" t="s">
        <v>864</v>
      </c>
      <c r="J745" s="714" t="s">
        <v>864</v>
      </c>
      <c r="K745" s="977" t="s">
        <v>855</v>
      </c>
      <c r="L745" s="560" t="s">
        <v>32</v>
      </c>
      <c r="M745" s="585" t="s">
        <v>56</v>
      </c>
      <c r="N745" s="670">
        <v>9.5</v>
      </c>
      <c r="O745" s="717">
        <f t="shared" si="154"/>
        <v>9.5</v>
      </c>
      <c r="P745" s="718"/>
      <c r="Q745" s="177"/>
      <c r="R745" s="706" t="s">
        <v>865</v>
      </c>
      <c r="S745" s="6" t="s">
        <v>866</v>
      </c>
    </row>
    <row r="746" spans="1:19" s="61" customFormat="1" ht="39" thickBot="1">
      <c r="A746" s="1124"/>
      <c r="B746" s="1125"/>
      <c r="C746" s="1125"/>
      <c r="D746" s="1132"/>
      <c r="E746" s="1563"/>
      <c r="F746" s="977" t="s">
        <v>174</v>
      </c>
      <c r="G746" s="983" t="s">
        <v>133</v>
      </c>
      <c r="H746" s="983" t="s">
        <v>133</v>
      </c>
      <c r="I746" s="983" t="s">
        <v>133</v>
      </c>
      <c r="J746" s="983" t="s">
        <v>133</v>
      </c>
      <c r="K746" s="107" t="s">
        <v>154</v>
      </c>
      <c r="L746" s="1135" t="s">
        <v>24</v>
      </c>
      <c r="M746" s="1136"/>
      <c r="N746" s="701">
        <f>SUM(N740:N745)</f>
        <v>572.9</v>
      </c>
      <c r="O746" s="701">
        <f>SUM(O740:O745)</f>
        <v>433.9</v>
      </c>
      <c r="P746" s="701">
        <f>SUM(P740:P745)</f>
        <v>0</v>
      </c>
      <c r="Q746" s="702">
        <f>SUM(Q740:Q745)</f>
        <v>139</v>
      </c>
      <c r="R746" s="89"/>
      <c r="S746" s="14"/>
    </row>
    <row r="747" spans="1:19" s="61" customFormat="1" ht="38.25">
      <c r="A747" s="1124" t="s">
        <v>9</v>
      </c>
      <c r="B747" s="1125" t="s">
        <v>9</v>
      </c>
      <c r="C747" s="1125" t="s">
        <v>11</v>
      </c>
      <c r="D747" s="1132"/>
      <c r="E747" s="1155" t="s">
        <v>867</v>
      </c>
      <c r="F747" s="107" t="s">
        <v>868</v>
      </c>
      <c r="G747" s="983" t="s">
        <v>133</v>
      </c>
      <c r="H747" s="983" t="s">
        <v>133</v>
      </c>
      <c r="I747" s="983" t="s">
        <v>133</v>
      </c>
      <c r="J747" s="983" t="s">
        <v>133</v>
      </c>
      <c r="K747" s="973" t="s">
        <v>840</v>
      </c>
      <c r="L747" s="575" t="s">
        <v>32</v>
      </c>
      <c r="M747" s="984" t="s">
        <v>841</v>
      </c>
      <c r="N747" s="696">
        <v>80.599999999999994</v>
      </c>
      <c r="O747" s="719">
        <f>SUM(N747-Q747)</f>
        <v>80.599999999999994</v>
      </c>
      <c r="P747" s="719">
        <v>6.9</v>
      </c>
      <c r="Q747" s="720"/>
      <c r="R747" s="138" t="s">
        <v>869</v>
      </c>
      <c r="S747" s="6" t="s">
        <v>14</v>
      </c>
    </row>
    <row r="748" spans="1:19" s="61" customFormat="1" ht="25.5" customHeight="1" thickBot="1">
      <c r="A748" s="1124"/>
      <c r="B748" s="1125"/>
      <c r="C748" s="1125"/>
      <c r="D748" s="1132"/>
      <c r="E748" s="1155"/>
      <c r="F748" s="107" t="s">
        <v>870</v>
      </c>
      <c r="G748" s="983" t="s">
        <v>513</v>
      </c>
      <c r="H748" s="983" t="s">
        <v>513</v>
      </c>
      <c r="I748" s="983" t="s">
        <v>513</v>
      </c>
      <c r="J748" s="983" t="s">
        <v>513</v>
      </c>
      <c r="K748" s="980"/>
      <c r="L748" s="1048"/>
      <c r="M748" s="13"/>
      <c r="N748" s="699"/>
      <c r="O748" s="721">
        <f>SUM(N748-Q748)</f>
        <v>0</v>
      </c>
      <c r="P748" s="721"/>
      <c r="Q748" s="722"/>
      <c r="R748" s="138" t="s">
        <v>871</v>
      </c>
      <c r="S748" s="6" t="s">
        <v>513</v>
      </c>
    </row>
    <row r="749" spans="1:19" s="61" customFormat="1" ht="39" thickBot="1">
      <c r="A749" s="1124"/>
      <c r="B749" s="1125"/>
      <c r="C749" s="1125"/>
      <c r="D749" s="1132"/>
      <c r="E749" s="1155"/>
      <c r="F749" s="977" t="s">
        <v>174</v>
      </c>
      <c r="G749" s="983" t="s">
        <v>133</v>
      </c>
      <c r="H749" s="983" t="s">
        <v>133</v>
      </c>
      <c r="I749" s="983" t="s">
        <v>133</v>
      </c>
      <c r="J749" s="983" t="s">
        <v>133</v>
      </c>
      <c r="K749" s="107" t="s">
        <v>154</v>
      </c>
      <c r="L749" s="1135" t="s">
        <v>24</v>
      </c>
      <c r="M749" s="1136"/>
      <c r="N749" s="701">
        <f t="shared" ref="N749:Q749" si="155">SUM(N747:N748)</f>
        <v>80.599999999999994</v>
      </c>
      <c r="O749" s="701">
        <f t="shared" si="155"/>
        <v>80.599999999999994</v>
      </c>
      <c r="P749" s="701">
        <f t="shared" si="155"/>
        <v>6.9</v>
      </c>
      <c r="Q749" s="702">
        <f t="shared" si="155"/>
        <v>0</v>
      </c>
      <c r="R749" s="89"/>
      <c r="S749" s="14"/>
    </row>
    <row r="750" spans="1:19" s="61" customFormat="1" ht="38.25">
      <c r="A750" s="1124" t="s">
        <v>9</v>
      </c>
      <c r="B750" s="1125" t="s">
        <v>9</v>
      </c>
      <c r="C750" s="1125" t="s">
        <v>33</v>
      </c>
      <c r="D750" s="1132"/>
      <c r="E750" s="1155" t="s">
        <v>872</v>
      </c>
      <c r="F750" s="991" t="s">
        <v>873</v>
      </c>
      <c r="G750" s="1018" t="s">
        <v>30</v>
      </c>
      <c r="H750" s="1018" t="s">
        <v>30</v>
      </c>
      <c r="I750" s="1018" t="s">
        <v>30</v>
      </c>
      <c r="J750" s="1018" t="s">
        <v>30</v>
      </c>
      <c r="K750" s="973" t="s">
        <v>840</v>
      </c>
      <c r="L750" s="978" t="s">
        <v>32</v>
      </c>
      <c r="M750" s="972" t="s">
        <v>841</v>
      </c>
      <c r="N750" s="723">
        <v>155.19999999999999</v>
      </c>
      <c r="O750" s="724">
        <f>SUM(N750-Q750)</f>
        <v>155.19999999999999</v>
      </c>
      <c r="P750" s="724">
        <v>152.9</v>
      </c>
      <c r="Q750" s="716"/>
      <c r="R750" s="138" t="s">
        <v>874</v>
      </c>
      <c r="S750" s="6" t="s">
        <v>30</v>
      </c>
    </row>
    <row r="751" spans="1:19" s="61" customFormat="1" ht="13.5" thickBot="1">
      <c r="A751" s="1124"/>
      <c r="B751" s="1125"/>
      <c r="C751" s="1125"/>
      <c r="D751" s="1132"/>
      <c r="E751" s="1155"/>
      <c r="F751" s="966"/>
      <c r="G751" s="966"/>
      <c r="H751" s="966"/>
      <c r="I751" s="966"/>
      <c r="J751" s="966"/>
      <c r="K751" s="966"/>
      <c r="L751" s="79"/>
      <c r="M751" s="725"/>
      <c r="N751" s="726"/>
      <c r="O751" s="727">
        <f>SUM(N751-Q751)</f>
        <v>0</v>
      </c>
      <c r="P751" s="728"/>
      <c r="Q751" s="729"/>
      <c r="R751" s="138"/>
      <c r="S751" s="6"/>
    </row>
    <row r="752" spans="1:19" s="61" customFormat="1" ht="22.5" customHeight="1" thickBot="1">
      <c r="A752" s="1124"/>
      <c r="B752" s="1125"/>
      <c r="C752" s="1125"/>
      <c r="D752" s="1132"/>
      <c r="E752" s="1155"/>
      <c r="F752" s="977" t="s">
        <v>174</v>
      </c>
      <c r="G752" s="983" t="s">
        <v>133</v>
      </c>
      <c r="H752" s="983" t="s">
        <v>133</v>
      </c>
      <c r="I752" s="983" t="s">
        <v>133</v>
      </c>
      <c r="J752" s="983" t="s">
        <v>133</v>
      </c>
      <c r="K752" s="107" t="s">
        <v>154</v>
      </c>
      <c r="L752" s="1135" t="s">
        <v>24</v>
      </c>
      <c r="M752" s="1136"/>
      <c r="N752" s="730">
        <f t="shared" ref="N752:Q752" si="156">SUM(N750+N751)</f>
        <v>155.19999999999999</v>
      </c>
      <c r="O752" s="731">
        <f t="shared" si="156"/>
        <v>155.19999999999999</v>
      </c>
      <c r="P752" s="732">
        <f t="shared" si="156"/>
        <v>152.9</v>
      </c>
      <c r="Q752" s="733">
        <f t="shared" si="156"/>
        <v>0</v>
      </c>
      <c r="R752" s="89"/>
      <c r="S752" s="14"/>
    </row>
    <row r="753" spans="1:19" s="61" customFormat="1" ht="38.25">
      <c r="A753" s="1124" t="s">
        <v>9</v>
      </c>
      <c r="B753" s="1125" t="s">
        <v>9</v>
      </c>
      <c r="C753" s="1125" t="s">
        <v>12</v>
      </c>
      <c r="D753" s="1132"/>
      <c r="E753" s="1155" t="s">
        <v>875</v>
      </c>
      <c r="F753" s="980" t="s">
        <v>876</v>
      </c>
      <c r="G753" s="983" t="s">
        <v>15</v>
      </c>
      <c r="H753" s="983"/>
      <c r="I753" s="983"/>
      <c r="J753" s="983"/>
      <c r="K753" s="973" t="s">
        <v>840</v>
      </c>
      <c r="L753" s="575" t="s">
        <v>32</v>
      </c>
      <c r="M753" s="984" t="s">
        <v>841</v>
      </c>
      <c r="N753" s="703">
        <v>9.5</v>
      </c>
      <c r="O753" s="734">
        <f>SUM(N753-Q753)</f>
        <v>9.5</v>
      </c>
      <c r="P753" s="734"/>
      <c r="Q753" s="170"/>
      <c r="R753" s="138" t="s">
        <v>877</v>
      </c>
      <c r="S753" s="6" t="s">
        <v>15</v>
      </c>
    </row>
    <row r="754" spans="1:19" s="61" customFormat="1" ht="13.5" thickBot="1">
      <c r="A754" s="1124"/>
      <c r="B754" s="1125"/>
      <c r="C754" s="1125"/>
      <c r="D754" s="1132"/>
      <c r="E754" s="1155"/>
      <c r="F754" s="966"/>
      <c r="G754" s="966"/>
      <c r="H754" s="966"/>
      <c r="I754" s="966"/>
      <c r="J754" s="966"/>
      <c r="K754" s="966"/>
      <c r="L754" s="79"/>
      <c r="M754" s="725"/>
      <c r="N754" s="735"/>
      <c r="O754" s="728">
        <f>SUM(N754-Q754)</f>
        <v>0</v>
      </c>
      <c r="P754" s="728"/>
      <c r="Q754" s="729"/>
      <c r="R754" s="138"/>
      <c r="S754" s="6"/>
    </row>
    <row r="755" spans="1:19" s="61" customFormat="1" ht="39" thickBot="1">
      <c r="A755" s="1124"/>
      <c r="B755" s="1125"/>
      <c r="C755" s="1125"/>
      <c r="D755" s="1132"/>
      <c r="E755" s="1155"/>
      <c r="F755" s="977" t="s">
        <v>174</v>
      </c>
      <c r="G755" s="983" t="s">
        <v>133</v>
      </c>
      <c r="H755" s="983" t="s">
        <v>133</v>
      </c>
      <c r="I755" s="983" t="s">
        <v>133</v>
      </c>
      <c r="J755" s="983" t="s">
        <v>133</v>
      </c>
      <c r="K755" s="107" t="s">
        <v>154</v>
      </c>
      <c r="L755" s="1135" t="s">
        <v>24</v>
      </c>
      <c r="M755" s="1136"/>
      <c r="N755" s="736">
        <f t="shared" ref="N755:Q755" si="157">SUM(N753+N754)</f>
        <v>9.5</v>
      </c>
      <c r="O755" s="732">
        <f t="shared" si="157"/>
        <v>9.5</v>
      </c>
      <c r="P755" s="732">
        <f t="shared" si="157"/>
        <v>0</v>
      </c>
      <c r="Q755" s="733">
        <f t="shared" si="157"/>
        <v>0</v>
      </c>
      <c r="R755" s="89"/>
      <c r="S755" s="14"/>
    </row>
    <row r="756" spans="1:19" s="61" customFormat="1" ht="51">
      <c r="A756" s="1124" t="s">
        <v>9</v>
      </c>
      <c r="B756" s="1125" t="s">
        <v>9</v>
      </c>
      <c r="C756" s="1125" t="s">
        <v>34</v>
      </c>
      <c r="D756" s="1132"/>
      <c r="E756" s="1209" t="s">
        <v>878</v>
      </c>
      <c r="F756" s="1006" t="s">
        <v>879</v>
      </c>
      <c r="G756" s="960">
        <v>11</v>
      </c>
      <c r="H756" s="960">
        <v>12</v>
      </c>
      <c r="I756" s="960">
        <v>12</v>
      </c>
      <c r="J756" s="960">
        <v>11</v>
      </c>
      <c r="K756" s="1006" t="s">
        <v>848</v>
      </c>
      <c r="L756" s="978" t="s">
        <v>32</v>
      </c>
      <c r="M756" s="972" t="s">
        <v>841</v>
      </c>
      <c r="N756" s="713">
        <v>9</v>
      </c>
      <c r="O756" s="737">
        <f>SUM(N756-Q756)</f>
        <v>9</v>
      </c>
      <c r="P756" s="715"/>
      <c r="Q756" s="716"/>
      <c r="R756" s="88" t="s">
        <v>880</v>
      </c>
      <c r="S756" s="6" t="s">
        <v>881</v>
      </c>
    </row>
    <row r="757" spans="1:19" s="61" customFormat="1" ht="13.5" thickBot="1">
      <c r="A757" s="1124"/>
      <c r="B757" s="1125"/>
      <c r="C757" s="1125"/>
      <c r="D757" s="1132"/>
      <c r="E757" s="1184"/>
      <c r="F757" s="714"/>
      <c r="G757" s="714"/>
      <c r="H757" s="714"/>
      <c r="I757" s="714"/>
      <c r="J757" s="714"/>
      <c r="K757" s="714"/>
      <c r="L757" s="978"/>
      <c r="M757" s="59"/>
      <c r="N757" s="738"/>
      <c r="O757" s="739">
        <f>SUM(N757-Q757)</f>
        <v>0</v>
      </c>
      <c r="P757" s="739"/>
      <c r="Q757" s="729"/>
      <c r="R757" s="88"/>
      <c r="S757" s="6"/>
    </row>
    <row r="758" spans="1:19" s="61" customFormat="1" ht="39" thickBot="1">
      <c r="A758" s="1124"/>
      <c r="B758" s="1125"/>
      <c r="C758" s="1125"/>
      <c r="D758" s="1132"/>
      <c r="E758" s="1184"/>
      <c r="F758" s="977" t="s">
        <v>174</v>
      </c>
      <c r="G758" s="983" t="s">
        <v>133</v>
      </c>
      <c r="H758" s="983" t="s">
        <v>133</v>
      </c>
      <c r="I758" s="983" t="s">
        <v>133</v>
      </c>
      <c r="J758" s="983" t="s">
        <v>133</v>
      </c>
      <c r="K758" s="107" t="s">
        <v>154</v>
      </c>
      <c r="L758" s="1135" t="s">
        <v>24</v>
      </c>
      <c r="M758" s="1136"/>
      <c r="N758" s="740">
        <f t="shared" ref="N758:Q758" si="158">SUM(N756:N757)</f>
        <v>9</v>
      </c>
      <c r="O758" s="740">
        <f t="shared" si="158"/>
        <v>9</v>
      </c>
      <c r="P758" s="740">
        <f t="shared" si="158"/>
        <v>0</v>
      </c>
      <c r="Q758" s="676">
        <f t="shared" si="158"/>
        <v>0</v>
      </c>
      <c r="R758" s="89"/>
      <c r="S758" s="14"/>
    </row>
    <row r="759" spans="1:19" s="61" customFormat="1" ht="47.25" customHeight="1">
      <c r="A759" s="1124" t="s">
        <v>9</v>
      </c>
      <c r="B759" s="1125" t="s">
        <v>9</v>
      </c>
      <c r="C759" s="1125" t="s">
        <v>38</v>
      </c>
      <c r="D759" s="1132"/>
      <c r="E759" s="1442" t="s">
        <v>882</v>
      </c>
      <c r="F759" s="977" t="s">
        <v>846</v>
      </c>
      <c r="G759" s="966" t="s">
        <v>82</v>
      </c>
      <c r="H759" s="966" t="s">
        <v>82</v>
      </c>
      <c r="I759" s="966" t="s">
        <v>82</v>
      </c>
      <c r="J759" s="966" t="s">
        <v>82</v>
      </c>
      <c r="K759" s="980" t="s">
        <v>135</v>
      </c>
      <c r="L759" s="575" t="s">
        <v>32</v>
      </c>
      <c r="M759" s="59" t="s">
        <v>56</v>
      </c>
      <c r="N759" s="597">
        <v>26</v>
      </c>
      <c r="O759" s="741">
        <f>SUM(N759-Q759)</f>
        <v>26</v>
      </c>
      <c r="P759" s="741"/>
      <c r="Q759" s="720"/>
      <c r="R759" s="138" t="s">
        <v>883</v>
      </c>
      <c r="S759" s="6" t="s">
        <v>82</v>
      </c>
    </row>
    <row r="760" spans="1:19" s="61" customFormat="1" ht="90" customHeight="1">
      <c r="A760" s="1124"/>
      <c r="B760" s="1125"/>
      <c r="C760" s="1125"/>
      <c r="D760" s="1132"/>
      <c r="E760" s="1443"/>
      <c r="F760" s="977" t="s">
        <v>884</v>
      </c>
      <c r="G760" s="966"/>
      <c r="H760" s="966"/>
      <c r="I760" s="966"/>
      <c r="J760" s="966" t="s">
        <v>16</v>
      </c>
      <c r="K760" s="980" t="s">
        <v>135</v>
      </c>
      <c r="L760" s="1048" t="s">
        <v>32</v>
      </c>
      <c r="M760" s="13" t="s">
        <v>39</v>
      </c>
      <c r="N760" s="1033">
        <v>30</v>
      </c>
      <c r="O760" s="711">
        <f t="shared" ref="O760:O763" si="159">SUM(N760-Q760)</f>
        <v>30</v>
      </c>
      <c r="P760" s="176"/>
      <c r="Q760" s="177"/>
      <c r="R760" s="88" t="s">
        <v>885</v>
      </c>
      <c r="S760" s="6" t="s">
        <v>16</v>
      </c>
    </row>
    <row r="761" spans="1:19" s="61" customFormat="1" ht="57.75" customHeight="1">
      <c r="A761" s="1124"/>
      <c r="B761" s="1125"/>
      <c r="C761" s="1125"/>
      <c r="D761" s="1132"/>
      <c r="E761" s="1443"/>
      <c r="F761" s="977" t="s">
        <v>886</v>
      </c>
      <c r="G761" s="966" t="s">
        <v>82</v>
      </c>
      <c r="H761" s="966" t="s">
        <v>82</v>
      </c>
      <c r="I761" s="966" t="s">
        <v>82</v>
      </c>
      <c r="J761" s="966" t="s">
        <v>82</v>
      </c>
      <c r="K761" s="980" t="s">
        <v>135</v>
      </c>
      <c r="L761" s="1048" t="s">
        <v>32</v>
      </c>
      <c r="M761" s="972" t="s">
        <v>841</v>
      </c>
      <c r="N761" s="1033">
        <v>3</v>
      </c>
      <c r="O761" s="711">
        <f t="shared" si="159"/>
        <v>3</v>
      </c>
      <c r="P761" s="176"/>
      <c r="Q761" s="177"/>
      <c r="R761" s="312" t="s">
        <v>887</v>
      </c>
      <c r="S761" s="6" t="s">
        <v>82</v>
      </c>
    </row>
    <row r="762" spans="1:19" s="61" customFormat="1" ht="38.25">
      <c r="A762" s="1124"/>
      <c r="B762" s="1125"/>
      <c r="C762" s="1125"/>
      <c r="D762" s="1132"/>
      <c r="E762" s="1443"/>
      <c r="F762" s="977" t="s">
        <v>888</v>
      </c>
      <c r="G762" s="966"/>
      <c r="H762" s="966" t="s">
        <v>15</v>
      </c>
      <c r="I762" s="966"/>
      <c r="J762" s="966"/>
      <c r="K762" s="973" t="s">
        <v>840</v>
      </c>
      <c r="L762" s="1038" t="s">
        <v>889</v>
      </c>
      <c r="M762" s="981" t="s">
        <v>890</v>
      </c>
      <c r="N762" s="32">
        <v>44.3</v>
      </c>
      <c r="O762" s="42">
        <f t="shared" si="159"/>
        <v>44.3</v>
      </c>
      <c r="P762" s="38"/>
      <c r="Q762" s="91"/>
      <c r="R762" s="88" t="s">
        <v>891</v>
      </c>
      <c r="S762" s="6" t="s">
        <v>15</v>
      </c>
    </row>
    <row r="763" spans="1:19" s="61" customFormat="1" ht="39" thickBot="1">
      <c r="A763" s="1124"/>
      <c r="B763" s="1125"/>
      <c r="C763" s="1125"/>
      <c r="D763" s="1132"/>
      <c r="E763" s="1443"/>
      <c r="F763" s="977" t="s">
        <v>888</v>
      </c>
      <c r="G763" s="966"/>
      <c r="H763" s="966"/>
      <c r="I763" s="966" t="s">
        <v>15</v>
      </c>
      <c r="J763" s="966"/>
      <c r="K763" s="973" t="s">
        <v>840</v>
      </c>
      <c r="L763" s="1038" t="s">
        <v>32</v>
      </c>
      <c r="M763" s="981" t="s">
        <v>841</v>
      </c>
      <c r="N763" s="32">
        <v>115</v>
      </c>
      <c r="O763" s="42">
        <f t="shared" si="159"/>
        <v>115</v>
      </c>
      <c r="P763" s="38"/>
      <c r="Q763" s="91"/>
      <c r="R763" s="95" t="s">
        <v>892</v>
      </c>
      <c r="S763" s="6" t="s">
        <v>15</v>
      </c>
    </row>
    <row r="764" spans="1:19" s="61" customFormat="1" ht="39" thickBot="1">
      <c r="A764" s="1124"/>
      <c r="B764" s="1125"/>
      <c r="C764" s="1125"/>
      <c r="D764" s="1132"/>
      <c r="E764" s="1154"/>
      <c r="F764" s="977" t="s">
        <v>174</v>
      </c>
      <c r="G764" s="983" t="s">
        <v>133</v>
      </c>
      <c r="H764" s="983" t="s">
        <v>133</v>
      </c>
      <c r="I764" s="983" t="s">
        <v>133</v>
      </c>
      <c r="J764" s="983" t="s">
        <v>133</v>
      </c>
      <c r="K764" s="107" t="s">
        <v>154</v>
      </c>
      <c r="L764" s="1135" t="s">
        <v>24</v>
      </c>
      <c r="M764" s="1136"/>
      <c r="N764" s="701">
        <f>SUM(N759:N763)</f>
        <v>218.3</v>
      </c>
      <c r="O764" s="701">
        <f>SUM(O759:O763)</f>
        <v>218.3</v>
      </c>
      <c r="P764" s="701">
        <f>SUM(P759:P763)</f>
        <v>0</v>
      </c>
      <c r="Q764" s="702">
        <f>SUM(Q759:Q763)</f>
        <v>0</v>
      </c>
      <c r="R764" s="89"/>
      <c r="S764" s="14"/>
    </row>
    <row r="765" spans="1:19" s="61" customFormat="1" ht="63.75">
      <c r="A765" s="1124" t="s">
        <v>9</v>
      </c>
      <c r="B765" s="1125" t="s">
        <v>9</v>
      </c>
      <c r="C765" s="1125" t="s">
        <v>111</v>
      </c>
      <c r="D765" s="1132"/>
      <c r="E765" s="1187" t="s">
        <v>893</v>
      </c>
      <c r="F765" s="967" t="s">
        <v>873</v>
      </c>
      <c r="G765" s="714"/>
      <c r="H765" s="714">
        <v>1</v>
      </c>
      <c r="I765" s="714"/>
      <c r="J765" s="714">
        <v>1</v>
      </c>
      <c r="K765" s="107" t="s">
        <v>154</v>
      </c>
      <c r="L765" s="978" t="s">
        <v>32</v>
      </c>
      <c r="M765" s="59" t="s">
        <v>56</v>
      </c>
      <c r="N765" s="670">
        <v>6.4</v>
      </c>
      <c r="O765" s="742">
        <f>SUM(N765-Q765)</f>
        <v>6.4</v>
      </c>
      <c r="P765" s="715"/>
      <c r="Q765" s="716"/>
      <c r="R765" s="95" t="s">
        <v>894</v>
      </c>
      <c r="S765" s="6" t="s">
        <v>16</v>
      </c>
    </row>
    <row r="766" spans="1:19" s="61" customFormat="1" ht="13.5" thickBot="1">
      <c r="A766" s="1124"/>
      <c r="B766" s="1125"/>
      <c r="C766" s="1125"/>
      <c r="D766" s="1132"/>
      <c r="E766" s="1184"/>
      <c r="F766" s="714"/>
      <c r="G766" s="714"/>
      <c r="H766" s="714"/>
      <c r="I766" s="714"/>
      <c r="J766" s="714"/>
      <c r="K766" s="714"/>
      <c r="L766" s="79"/>
      <c r="M766" s="725"/>
      <c r="N766" s="743"/>
      <c r="O766" s="742">
        <f>SUM(N766-Q766)</f>
        <v>0</v>
      </c>
      <c r="P766" s="739"/>
      <c r="Q766" s="729"/>
      <c r="R766" s="88"/>
      <c r="S766" s="6"/>
    </row>
    <row r="767" spans="1:19" s="61" customFormat="1" ht="39" thickBot="1">
      <c r="A767" s="1124"/>
      <c r="B767" s="1125"/>
      <c r="C767" s="1125"/>
      <c r="D767" s="1132"/>
      <c r="E767" s="1184"/>
      <c r="F767" s="977" t="s">
        <v>174</v>
      </c>
      <c r="G767" s="983" t="s">
        <v>133</v>
      </c>
      <c r="H767" s="983" t="s">
        <v>133</v>
      </c>
      <c r="I767" s="983" t="s">
        <v>133</v>
      </c>
      <c r="J767" s="983" t="s">
        <v>133</v>
      </c>
      <c r="K767" s="107" t="s">
        <v>154</v>
      </c>
      <c r="L767" s="1135" t="s">
        <v>24</v>
      </c>
      <c r="M767" s="1136"/>
      <c r="N767" s="701">
        <f t="shared" ref="N767:Q767" si="160">SUM(N765+N766)</f>
        <v>6.4</v>
      </c>
      <c r="O767" s="744">
        <f t="shared" si="160"/>
        <v>6.4</v>
      </c>
      <c r="P767" s="745">
        <f t="shared" si="160"/>
        <v>0</v>
      </c>
      <c r="Q767" s="746">
        <f t="shared" si="160"/>
        <v>0</v>
      </c>
      <c r="R767" s="89"/>
      <c r="S767" s="14"/>
    </row>
    <row r="768" spans="1:19" s="61" customFormat="1" ht="63.75">
      <c r="A768" s="1124" t="s">
        <v>9</v>
      </c>
      <c r="B768" s="1152" t="s">
        <v>9</v>
      </c>
      <c r="C768" s="1152" t="s">
        <v>70</v>
      </c>
      <c r="D768" s="1153" t="s">
        <v>895</v>
      </c>
      <c r="E768" s="1184" t="s">
        <v>896</v>
      </c>
      <c r="F768" s="747" t="s">
        <v>897</v>
      </c>
      <c r="G768" s="6" t="s">
        <v>898</v>
      </c>
      <c r="H768" s="6" t="s">
        <v>898</v>
      </c>
      <c r="I768" s="6" t="s">
        <v>898</v>
      </c>
      <c r="J768" s="6" t="s">
        <v>898</v>
      </c>
      <c r="K768" s="975" t="s">
        <v>899</v>
      </c>
      <c r="L768" s="81" t="s">
        <v>32</v>
      </c>
      <c r="M768" s="59" t="s">
        <v>900</v>
      </c>
      <c r="N768" s="713">
        <v>378.2</v>
      </c>
      <c r="O768" s="715">
        <f>SUM(N768-Q768)</f>
        <v>378.2</v>
      </c>
      <c r="P768" s="715"/>
      <c r="Q768" s="716"/>
      <c r="R768" s="86" t="s">
        <v>901</v>
      </c>
      <c r="S768" s="6" t="s">
        <v>898</v>
      </c>
    </row>
    <row r="769" spans="1:19" s="61" customFormat="1" ht="13.5" thickBot="1">
      <c r="A769" s="1124"/>
      <c r="B769" s="1152"/>
      <c r="C769" s="1152"/>
      <c r="D769" s="1153"/>
      <c r="E769" s="1184"/>
      <c r="F769" s="714"/>
      <c r="G769" s="714"/>
      <c r="H769" s="714"/>
      <c r="I769" s="714"/>
      <c r="J769" s="714"/>
      <c r="K769" s="714"/>
      <c r="L769" s="255"/>
      <c r="M769" s="725"/>
      <c r="N769" s="743"/>
      <c r="O769" s="742">
        <f>SUM(N769-Q769)</f>
        <v>0</v>
      </c>
      <c r="P769" s="742"/>
      <c r="Q769" s="748"/>
      <c r="R769" s="88"/>
      <c r="S769" s="6"/>
    </row>
    <row r="770" spans="1:19" s="61" customFormat="1" ht="39" thickBot="1">
      <c r="A770" s="1124"/>
      <c r="B770" s="1152"/>
      <c r="C770" s="1152"/>
      <c r="D770" s="1153"/>
      <c r="E770" s="1184"/>
      <c r="F770" s="977" t="s">
        <v>174</v>
      </c>
      <c r="G770" s="983" t="s">
        <v>133</v>
      </c>
      <c r="H770" s="983" t="s">
        <v>133</v>
      </c>
      <c r="I770" s="983" t="s">
        <v>133</v>
      </c>
      <c r="J770" s="983" t="s">
        <v>133</v>
      </c>
      <c r="K770" s="107" t="s">
        <v>154</v>
      </c>
      <c r="L770" s="1135" t="s">
        <v>24</v>
      </c>
      <c r="M770" s="1136"/>
      <c r="N770" s="701">
        <f t="shared" ref="N770:Q770" si="161">SUM(N768:N769)</f>
        <v>378.2</v>
      </c>
      <c r="O770" s="701">
        <f t="shared" si="161"/>
        <v>378.2</v>
      </c>
      <c r="P770" s="701">
        <f t="shared" si="161"/>
        <v>0</v>
      </c>
      <c r="Q770" s="702">
        <f t="shared" si="161"/>
        <v>0</v>
      </c>
      <c r="R770" s="89"/>
      <c r="S770" s="14"/>
    </row>
    <row r="771" spans="1:19" s="61" customFormat="1" ht="38.25">
      <c r="A771" s="1373" t="s">
        <v>9</v>
      </c>
      <c r="B771" s="1376" t="s">
        <v>9</v>
      </c>
      <c r="C771" s="1376" t="s">
        <v>13</v>
      </c>
      <c r="D771" s="1379" t="s">
        <v>902</v>
      </c>
      <c r="E771" s="1442" t="s">
        <v>903</v>
      </c>
      <c r="F771" s="270" t="s">
        <v>904</v>
      </c>
      <c r="G771" s="966"/>
      <c r="H771" s="966"/>
      <c r="I771" s="966"/>
      <c r="J771" s="966" t="s">
        <v>15</v>
      </c>
      <c r="K771" s="1246" t="s">
        <v>905</v>
      </c>
      <c r="L771" s="575" t="s">
        <v>32</v>
      </c>
      <c r="M771" s="59" t="s">
        <v>841</v>
      </c>
      <c r="N771" s="707"/>
      <c r="O771" s="708">
        <f>SUM(N771-Q771)</f>
        <v>0</v>
      </c>
      <c r="P771" s="708"/>
      <c r="Q771" s="709"/>
      <c r="R771" s="138" t="s">
        <v>906</v>
      </c>
      <c r="S771" s="6" t="s">
        <v>15</v>
      </c>
    </row>
    <row r="772" spans="1:19" s="61" customFormat="1" ht="25.5">
      <c r="A772" s="1374"/>
      <c r="B772" s="1377"/>
      <c r="C772" s="1377"/>
      <c r="D772" s="1380"/>
      <c r="E772" s="1514"/>
      <c r="F772" s="980" t="s">
        <v>907</v>
      </c>
      <c r="G772" s="966" t="s">
        <v>15</v>
      </c>
      <c r="H772" s="966" t="s">
        <v>15</v>
      </c>
      <c r="I772" s="966" t="s">
        <v>15</v>
      </c>
      <c r="J772" s="966" t="s">
        <v>16</v>
      </c>
      <c r="K772" s="1246"/>
      <c r="L772" s="688" t="s">
        <v>32</v>
      </c>
      <c r="M772" s="13"/>
      <c r="N772" s="707"/>
      <c r="O772" s="708">
        <f>SUM(N772-Q772)</f>
        <v>0</v>
      </c>
      <c r="P772" s="708"/>
      <c r="Q772" s="705"/>
      <c r="R772" s="138" t="s">
        <v>908</v>
      </c>
      <c r="S772" s="6" t="s">
        <v>30</v>
      </c>
    </row>
    <row r="773" spans="1:19" s="61" customFormat="1" ht="51">
      <c r="A773" s="1374"/>
      <c r="B773" s="1377"/>
      <c r="C773" s="1377"/>
      <c r="D773" s="1380"/>
      <c r="E773" s="1514"/>
      <c r="F773" s="270" t="s">
        <v>909</v>
      </c>
      <c r="G773" s="966"/>
      <c r="H773" s="966" t="s">
        <v>15</v>
      </c>
      <c r="I773" s="966"/>
      <c r="J773" s="966" t="s">
        <v>15</v>
      </c>
      <c r="K773" s="1246"/>
      <c r="L773" s="1048" t="s">
        <v>32</v>
      </c>
      <c r="M773" s="971"/>
      <c r="N773" s="174"/>
      <c r="O773" s="708">
        <f t="shared" ref="O773:O774" si="162">SUM(N773-Q773)</f>
        <v>0</v>
      </c>
      <c r="P773" s="749"/>
      <c r="Q773" s="712"/>
      <c r="R773" s="138" t="s">
        <v>910</v>
      </c>
      <c r="S773" s="6" t="s">
        <v>16</v>
      </c>
    </row>
    <row r="774" spans="1:19" s="61" customFormat="1" ht="51.75" thickBot="1">
      <c r="A774" s="1374"/>
      <c r="B774" s="1377"/>
      <c r="C774" s="1377"/>
      <c r="D774" s="1380"/>
      <c r="E774" s="1514"/>
      <c r="F774" s="980" t="s">
        <v>911</v>
      </c>
      <c r="G774" s="966"/>
      <c r="H774" s="966" t="s">
        <v>15</v>
      </c>
      <c r="I774" s="966"/>
      <c r="J774" s="966" t="s">
        <v>15</v>
      </c>
      <c r="K774" s="1246"/>
      <c r="L774" s="1048" t="s">
        <v>32</v>
      </c>
      <c r="M774" s="13"/>
      <c r="N774" s="750"/>
      <c r="O774" s="708">
        <f t="shared" si="162"/>
        <v>0</v>
      </c>
      <c r="P774" s="751"/>
      <c r="Q774" s="752"/>
      <c r="R774" s="138" t="s">
        <v>912</v>
      </c>
      <c r="S774" s="6" t="s">
        <v>16</v>
      </c>
    </row>
    <row r="775" spans="1:19" s="61" customFormat="1" ht="39" thickBot="1">
      <c r="A775" s="1375"/>
      <c r="B775" s="1378"/>
      <c r="C775" s="1378"/>
      <c r="D775" s="1381"/>
      <c r="E775" s="1515"/>
      <c r="F775" s="977" t="s">
        <v>174</v>
      </c>
      <c r="G775" s="983" t="s">
        <v>133</v>
      </c>
      <c r="H775" s="983" t="s">
        <v>133</v>
      </c>
      <c r="I775" s="983" t="s">
        <v>133</v>
      </c>
      <c r="J775" s="983" t="s">
        <v>133</v>
      </c>
      <c r="K775" s="107" t="s">
        <v>154</v>
      </c>
      <c r="L775" s="1151" t="s">
        <v>24</v>
      </c>
      <c r="M775" s="1151"/>
      <c r="N775" s="701">
        <f t="shared" ref="N775:Q775" si="163">SUM(N771:N772)</f>
        <v>0</v>
      </c>
      <c r="O775" s="701">
        <f t="shared" si="163"/>
        <v>0</v>
      </c>
      <c r="P775" s="701">
        <f t="shared" si="163"/>
        <v>0</v>
      </c>
      <c r="Q775" s="702">
        <f t="shared" si="163"/>
        <v>0</v>
      </c>
      <c r="R775" s="89"/>
      <c r="S775" s="14"/>
    </row>
    <row r="776" spans="1:19" s="61" customFormat="1" ht="38.25">
      <c r="A776" s="1373" t="s">
        <v>9</v>
      </c>
      <c r="B776" s="1376" t="s">
        <v>9</v>
      </c>
      <c r="C776" s="1376" t="s">
        <v>14</v>
      </c>
      <c r="D776" s="1379"/>
      <c r="E776" s="1442" t="s">
        <v>913</v>
      </c>
      <c r="F776" s="966" t="s">
        <v>914</v>
      </c>
      <c r="G776" s="966" t="s">
        <v>15</v>
      </c>
      <c r="H776" s="966" t="s">
        <v>15</v>
      </c>
      <c r="I776" s="966" t="s">
        <v>15</v>
      </c>
      <c r="J776" s="966" t="s">
        <v>15</v>
      </c>
      <c r="K776" s="980" t="s">
        <v>915</v>
      </c>
      <c r="L776" s="575" t="s">
        <v>32</v>
      </c>
      <c r="M776" s="59" t="s">
        <v>841</v>
      </c>
      <c r="N776" s="707"/>
      <c r="O776" s="708">
        <f>SUM(N776-Q776)</f>
        <v>0</v>
      </c>
      <c r="P776" s="708"/>
      <c r="Q776" s="709"/>
      <c r="R776" s="88" t="s">
        <v>916</v>
      </c>
      <c r="S776" s="6" t="s">
        <v>18</v>
      </c>
    </row>
    <row r="777" spans="1:19" s="61" customFormat="1" ht="13.5" thickBot="1">
      <c r="A777" s="1374"/>
      <c r="B777" s="1377"/>
      <c r="C777" s="1377"/>
      <c r="D777" s="1380"/>
      <c r="E777" s="1514"/>
      <c r="F777" s="966"/>
      <c r="G777" s="966"/>
      <c r="H777" s="966"/>
      <c r="I777" s="966"/>
      <c r="J777" s="966"/>
      <c r="K777" s="966"/>
      <c r="L777" s="1040"/>
      <c r="M777" s="59"/>
      <c r="N777" s="707"/>
      <c r="O777" s="708">
        <f>SUM(N777-Q777)</f>
        <v>0</v>
      </c>
      <c r="P777" s="708"/>
      <c r="Q777" s="705"/>
      <c r="R777" s="88"/>
      <c r="S777" s="6"/>
    </row>
    <row r="778" spans="1:19" s="61" customFormat="1" ht="13.5" thickBot="1">
      <c r="A778" s="1375"/>
      <c r="B778" s="1378"/>
      <c r="C778" s="1378"/>
      <c r="D778" s="1381"/>
      <c r="E778" s="1515"/>
      <c r="F778" s="966"/>
      <c r="G778" s="966"/>
      <c r="H778" s="966"/>
      <c r="I778" s="966"/>
      <c r="J778" s="966"/>
      <c r="K778" s="966"/>
      <c r="L778" s="1151" t="s">
        <v>24</v>
      </c>
      <c r="M778" s="1151"/>
      <c r="N778" s="701">
        <f t="shared" ref="N778:Q778" si="164">SUM(N776:N777)</f>
        <v>0</v>
      </c>
      <c r="O778" s="701">
        <f t="shared" si="164"/>
        <v>0</v>
      </c>
      <c r="P778" s="701">
        <f t="shared" si="164"/>
        <v>0</v>
      </c>
      <c r="Q778" s="702">
        <f t="shared" si="164"/>
        <v>0</v>
      </c>
      <c r="R778" s="89"/>
      <c r="S778" s="14"/>
    </row>
    <row r="779" spans="1:19" s="61" customFormat="1" ht="51">
      <c r="A779" s="1373" t="s">
        <v>9</v>
      </c>
      <c r="B779" s="1376" t="s">
        <v>9</v>
      </c>
      <c r="C779" s="1376" t="s">
        <v>129</v>
      </c>
      <c r="D779" s="1379"/>
      <c r="E779" s="1442" t="s">
        <v>917</v>
      </c>
      <c r="F779" s="109" t="s">
        <v>918</v>
      </c>
      <c r="G779" s="966"/>
      <c r="H779" s="966" t="s">
        <v>13</v>
      </c>
      <c r="I779" s="966" t="s">
        <v>127</v>
      </c>
      <c r="J779" s="966"/>
      <c r="K779" s="977" t="s">
        <v>266</v>
      </c>
      <c r="L779" s="1038" t="s">
        <v>112</v>
      </c>
      <c r="M779" s="972" t="s">
        <v>267</v>
      </c>
      <c r="N779" s="713">
        <v>11</v>
      </c>
      <c r="O779" s="708">
        <f>SUM(N779-Q779)</f>
        <v>11</v>
      </c>
      <c r="P779" s="708"/>
      <c r="Q779" s="709"/>
      <c r="R779" s="95" t="s">
        <v>919</v>
      </c>
      <c r="S779" s="6" t="s">
        <v>114</v>
      </c>
    </row>
    <row r="780" spans="1:19" s="61" customFormat="1" ht="13.5" thickBot="1">
      <c r="A780" s="1374"/>
      <c r="B780" s="1377"/>
      <c r="C780" s="1377"/>
      <c r="D780" s="1380"/>
      <c r="E780" s="1443"/>
      <c r="F780" s="663"/>
      <c r="G780" s="966"/>
      <c r="H780" s="966"/>
      <c r="I780" s="966"/>
      <c r="J780" s="966"/>
      <c r="K780" s="966"/>
      <c r="L780" s="1048"/>
      <c r="M780" s="984"/>
      <c r="N780" s="707"/>
      <c r="O780" s="708">
        <f t="shared" ref="O780" si="165">SUM(N780-Q780)</f>
        <v>0</v>
      </c>
      <c r="P780" s="708"/>
      <c r="Q780" s="709"/>
      <c r="R780" s="88"/>
      <c r="S780" s="6"/>
    </row>
    <row r="781" spans="1:19" s="61" customFormat="1" ht="39" thickBot="1">
      <c r="A781" s="1375"/>
      <c r="B781" s="1378"/>
      <c r="C781" s="1378"/>
      <c r="D781" s="1381"/>
      <c r="E781" s="1154"/>
      <c r="F781" s="977" t="s">
        <v>174</v>
      </c>
      <c r="G781" s="983" t="s">
        <v>133</v>
      </c>
      <c r="H781" s="983" t="s">
        <v>133</v>
      </c>
      <c r="I781" s="983" t="s">
        <v>133</v>
      </c>
      <c r="J781" s="983" t="s">
        <v>133</v>
      </c>
      <c r="K781" s="107" t="s">
        <v>154</v>
      </c>
      <c r="L781" s="1151" t="s">
        <v>24</v>
      </c>
      <c r="M781" s="1151"/>
      <c r="N781" s="701">
        <f t="shared" ref="N781:Q781" si="166">SUM(N779:N780)</f>
        <v>11</v>
      </c>
      <c r="O781" s="701">
        <f t="shared" si="166"/>
        <v>11</v>
      </c>
      <c r="P781" s="701">
        <f t="shared" si="166"/>
        <v>0</v>
      </c>
      <c r="Q781" s="702">
        <f t="shared" si="166"/>
        <v>0</v>
      </c>
      <c r="R781" s="89"/>
      <c r="S781" s="14"/>
    </row>
    <row r="782" spans="1:19" ht="63.75">
      <c r="A782" s="1124" t="s">
        <v>9</v>
      </c>
      <c r="B782" s="1125" t="s">
        <v>9</v>
      </c>
      <c r="C782" s="1125" t="s">
        <v>557</v>
      </c>
      <c r="D782" s="1132"/>
      <c r="E782" s="1444" t="s">
        <v>920</v>
      </c>
      <c r="F782" s="967" t="s">
        <v>921</v>
      </c>
      <c r="G782" s="39"/>
      <c r="H782" s="39"/>
      <c r="I782" s="39">
        <v>5</v>
      </c>
      <c r="J782" s="39">
        <v>5</v>
      </c>
      <c r="K782" s="980" t="s">
        <v>135</v>
      </c>
      <c r="L782" s="1038" t="s">
        <v>32</v>
      </c>
      <c r="M782" s="46" t="s">
        <v>56</v>
      </c>
      <c r="N782" s="31">
        <v>4</v>
      </c>
      <c r="O782" s="753">
        <f>SUM(N782-Q782)</f>
        <v>4</v>
      </c>
      <c r="P782" s="262"/>
      <c r="Q782" s="754"/>
      <c r="R782" s="755" t="s">
        <v>922</v>
      </c>
      <c r="S782" s="756">
        <v>10</v>
      </c>
    </row>
    <row r="783" spans="1:19" ht="38.25">
      <c r="A783" s="1124"/>
      <c r="B783" s="1125"/>
      <c r="C783" s="1125"/>
      <c r="D783" s="1132"/>
      <c r="E783" s="1445"/>
      <c r="F783" s="975" t="s">
        <v>1045</v>
      </c>
      <c r="G783" s="714"/>
      <c r="H783" s="714">
        <v>1</v>
      </c>
      <c r="I783" s="714">
        <v>1</v>
      </c>
      <c r="J783" s="714">
        <v>2</v>
      </c>
      <c r="K783" s="980" t="s">
        <v>135</v>
      </c>
      <c r="L783" s="978" t="s">
        <v>32</v>
      </c>
      <c r="M783" s="13" t="s">
        <v>56</v>
      </c>
      <c r="N783" s="32">
        <v>0.4</v>
      </c>
      <c r="O783" s="757">
        <f>SUM(N783-Q783)</f>
        <v>0.4</v>
      </c>
      <c r="P783" s="56"/>
      <c r="Q783" s="103"/>
      <c r="R783" s="755" t="s">
        <v>923</v>
      </c>
      <c r="S783" s="756">
        <v>4</v>
      </c>
    </row>
    <row r="784" spans="1:19" s="61" customFormat="1" ht="39" thickBot="1">
      <c r="A784" s="1124"/>
      <c r="B784" s="1125"/>
      <c r="C784" s="1125"/>
      <c r="D784" s="1132"/>
      <c r="E784" s="1445"/>
      <c r="F784" s="975" t="s">
        <v>924</v>
      </c>
      <c r="G784" s="714"/>
      <c r="H784" s="714"/>
      <c r="I784" s="714"/>
      <c r="J784" s="714">
        <v>1</v>
      </c>
      <c r="K784" s="980" t="s">
        <v>135</v>
      </c>
      <c r="L784" s="978" t="s">
        <v>32</v>
      </c>
      <c r="M784" s="651" t="s">
        <v>56</v>
      </c>
      <c r="N784" s="758">
        <v>1</v>
      </c>
      <c r="O784" s="759">
        <f>SUM(N784-Q784)</f>
        <v>1</v>
      </c>
      <c r="P784" s="760"/>
      <c r="Q784" s="761"/>
      <c r="R784" s="755" t="s">
        <v>925</v>
      </c>
      <c r="S784" s="756">
        <v>1</v>
      </c>
    </row>
    <row r="785" spans="1:19" s="60" customFormat="1" ht="39" thickBot="1">
      <c r="A785" s="1124"/>
      <c r="B785" s="1125"/>
      <c r="C785" s="1125"/>
      <c r="D785" s="1132"/>
      <c r="E785" s="1561"/>
      <c r="F785" s="975" t="s">
        <v>174</v>
      </c>
      <c r="G785" s="714" t="s">
        <v>133</v>
      </c>
      <c r="H785" s="714" t="s">
        <v>133</v>
      </c>
      <c r="I785" s="714" t="s">
        <v>133</v>
      </c>
      <c r="J785" s="714" t="s">
        <v>133</v>
      </c>
      <c r="K785" s="975" t="s">
        <v>154</v>
      </c>
      <c r="L785" s="1151" t="s">
        <v>24</v>
      </c>
      <c r="M785" s="1151"/>
      <c r="N785" s="104">
        <f t="shared" ref="N785:Q785" si="167">SUM(N782:N784)</f>
        <v>5.4</v>
      </c>
      <c r="O785" s="104">
        <f t="shared" si="167"/>
        <v>5.4</v>
      </c>
      <c r="P785" s="104">
        <f t="shared" si="167"/>
        <v>0</v>
      </c>
      <c r="Q785" s="104">
        <f t="shared" si="167"/>
        <v>0</v>
      </c>
      <c r="R785" s="89"/>
      <c r="S785" s="14"/>
    </row>
    <row r="786" spans="1:19" s="60" customFormat="1" ht="89.25" customHeight="1">
      <c r="A786" s="1124" t="s">
        <v>9</v>
      </c>
      <c r="B786" s="1125" t="s">
        <v>9</v>
      </c>
      <c r="C786" s="1125" t="s">
        <v>379</v>
      </c>
      <c r="D786" s="1132"/>
      <c r="E786" s="1366" t="s">
        <v>1083</v>
      </c>
      <c r="F786" s="977" t="s">
        <v>926</v>
      </c>
      <c r="G786" s="966"/>
      <c r="H786" s="966" t="s">
        <v>15</v>
      </c>
      <c r="I786" s="966"/>
      <c r="J786" s="966"/>
      <c r="K786" s="980" t="s">
        <v>135</v>
      </c>
      <c r="L786" s="978" t="s">
        <v>32</v>
      </c>
      <c r="M786" s="46" t="s">
        <v>39</v>
      </c>
      <c r="N786" s="703">
        <v>150</v>
      </c>
      <c r="O786" s="734">
        <f>SUM(N786-Q786)</f>
        <v>150</v>
      </c>
      <c r="P786" s="762"/>
      <c r="Q786" s="763"/>
      <c r="R786" s="86" t="s">
        <v>927</v>
      </c>
      <c r="S786" s="6" t="s">
        <v>133</v>
      </c>
    </row>
    <row r="787" spans="1:19" s="60" customFormat="1" ht="13.5" thickBot="1">
      <c r="A787" s="1124"/>
      <c r="B787" s="1125"/>
      <c r="C787" s="1125"/>
      <c r="D787" s="1132"/>
      <c r="E787" s="1366"/>
      <c r="F787" s="975"/>
      <c r="G787" s="714"/>
      <c r="H787" s="714"/>
      <c r="I787" s="714"/>
      <c r="J787" s="714"/>
      <c r="K787" s="975"/>
      <c r="L787" s="79"/>
      <c r="M787" s="764"/>
      <c r="N787" s="765"/>
      <c r="O787" s="718">
        <f>SUM(N787-Q787)</f>
        <v>0</v>
      </c>
      <c r="P787" s="176"/>
      <c r="Q787" s="766"/>
      <c r="R787" s="88"/>
      <c r="S787" s="6"/>
    </row>
    <row r="788" spans="1:19" s="60" customFormat="1" ht="39" thickBot="1">
      <c r="A788" s="1124"/>
      <c r="B788" s="1125"/>
      <c r="C788" s="1125"/>
      <c r="D788" s="1132"/>
      <c r="E788" s="1134"/>
      <c r="F788" s="975" t="s">
        <v>174</v>
      </c>
      <c r="G788" s="714" t="s">
        <v>133</v>
      </c>
      <c r="H788" s="714" t="s">
        <v>133</v>
      </c>
      <c r="I788" s="714" t="s">
        <v>133</v>
      </c>
      <c r="J788" s="714" t="s">
        <v>133</v>
      </c>
      <c r="K788" s="975" t="s">
        <v>154</v>
      </c>
      <c r="L788" s="1151" t="s">
        <v>24</v>
      </c>
      <c r="M788" s="1151"/>
      <c r="N788" s="730">
        <f t="shared" ref="N788:Q788" si="168">SUM(N786:N787)</f>
        <v>150</v>
      </c>
      <c r="O788" s="732">
        <f t="shared" si="168"/>
        <v>150</v>
      </c>
      <c r="P788" s="767">
        <f t="shared" si="168"/>
        <v>0</v>
      </c>
      <c r="Q788" s="676">
        <f t="shared" si="168"/>
        <v>0</v>
      </c>
      <c r="R788" s="89"/>
      <c r="S788" s="14"/>
    </row>
    <row r="789" spans="1:19" s="60" customFormat="1" ht="63" customHeight="1">
      <c r="A789" s="1124" t="s">
        <v>9</v>
      </c>
      <c r="B789" s="1125" t="s">
        <v>9</v>
      </c>
      <c r="C789" s="1125" t="s">
        <v>757</v>
      </c>
      <c r="D789" s="1132"/>
      <c r="E789" s="1366" t="s">
        <v>1035</v>
      </c>
      <c r="F789" s="977" t="s">
        <v>926</v>
      </c>
      <c r="G789" s="966"/>
      <c r="H789" s="966" t="s">
        <v>15</v>
      </c>
      <c r="I789" s="966" t="s">
        <v>16</v>
      </c>
      <c r="J789" s="966" t="s">
        <v>16</v>
      </c>
      <c r="K789" s="973" t="s">
        <v>840</v>
      </c>
      <c r="L789" s="978" t="s">
        <v>32</v>
      </c>
      <c r="M789" s="46" t="s">
        <v>841</v>
      </c>
      <c r="N789" s="703">
        <v>50</v>
      </c>
      <c r="O789" s="734">
        <f>SUM(N789-Q789)</f>
        <v>50</v>
      </c>
      <c r="P789" s="762"/>
      <c r="Q789" s="763"/>
      <c r="R789" s="171" t="s">
        <v>1036</v>
      </c>
      <c r="S789" s="6" t="s">
        <v>30</v>
      </c>
    </row>
    <row r="790" spans="1:19" s="60" customFormat="1" ht="13.5" thickBot="1">
      <c r="A790" s="1124"/>
      <c r="B790" s="1125"/>
      <c r="C790" s="1125"/>
      <c r="D790" s="1132"/>
      <c r="E790" s="1366"/>
      <c r="G790" s="1021"/>
      <c r="H790" s="1021"/>
      <c r="I790" s="1021"/>
      <c r="J790" s="1021"/>
      <c r="L790" s="79"/>
      <c r="M790" s="764"/>
      <c r="N790" s="765"/>
      <c r="O790" s="718">
        <f>SUM(N790-Q790)</f>
        <v>0</v>
      </c>
      <c r="P790" s="176"/>
      <c r="Q790" s="766"/>
      <c r="R790" s="88"/>
      <c r="S790" s="6"/>
    </row>
    <row r="791" spans="1:19" s="60" customFormat="1" ht="39" thickBot="1">
      <c r="A791" s="1124"/>
      <c r="B791" s="1125"/>
      <c r="C791" s="1125"/>
      <c r="D791" s="1132"/>
      <c r="E791" s="1134"/>
      <c r="F791" s="975" t="s">
        <v>174</v>
      </c>
      <c r="G791" s="714" t="s">
        <v>133</v>
      </c>
      <c r="H791" s="714" t="s">
        <v>133</v>
      </c>
      <c r="I791" s="714" t="s">
        <v>133</v>
      </c>
      <c r="J791" s="714" t="s">
        <v>133</v>
      </c>
      <c r="K791" s="975" t="s">
        <v>154</v>
      </c>
      <c r="L791" s="1151" t="s">
        <v>24</v>
      </c>
      <c r="M791" s="1151"/>
      <c r="N791" s="730">
        <f t="shared" ref="N791:Q791" si="169">SUM(N789:N790)</f>
        <v>50</v>
      </c>
      <c r="O791" s="732">
        <f t="shared" si="169"/>
        <v>50</v>
      </c>
      <c r="P791" s="767">
        <f t="shared" si="169"/>
        <v>0</v>
      </c>
      <c r="Q791" s="676">
        <f t="shared" si="169"/>
        <v>0</v>
      </c>
      <c r="R791" s="89"/>
      <c r="S791" s="14"/>
    </row>
    <row r="792" spans="1:19" s="60" customFormat="1" ht="13.5" thickBot="1">
      <c r="A792" s="15" t="s">
        <v>9</v>
      </c>
      <c r="B792" s="16" t="s">
        <v>9</v>
      </c>
      <c r="C792" s="768"/>
      <c r="D792" s="769"/>
      <c r="E792" s="1516" t="s">
        <v>23</v>
      </c>
      <c r="F792" s="1158"/>
      <c r="G792" s="1158"/>
      <c r="H792" s="1158"/>
      <c r="I792" s="1158"/>
      <c r="J792" s="1158"/>
      <c r="K792" s="1158"/>
      <c r="L792" s="1158"/>
      <c r="M792" s="1158"/>
      <c r="N792" s="770">
        <f>SUM(N739+N746+N749+N752+N755+N758+N764+N767+N770+N775+N778+N781+N785+N788+N791)</f>
        <v>4029.2999999999997</v>
      </c>
      <c r="O792" s="770">
        <f t="shared" ref="O792:Q792" si="170">SUM(O739+O746+O749+O752+O755+O758+O764+O767+O770+O775+O778+O781+O785+O788+O791)</f>
        <v>3890.2999999999997</v>
      </c>
      <c r="P792" s="770">
        <f t="shared" si="170"/>
        <v>2470.3000000000002</v>
      </c>
      <c r="Q792" s="770">
        <f t="shared" si="170"/>
        <v>139</v>
      </c>
      <c r="R792" s="89"/>
      <c r="S792" s="14"/>
    </row>
    <row r="793" spans="1:19" s="60" customFormat="1" ht="44.25" customHeight="1" thickBot="1">
      <c r="A793" s="15" t="s">
        <v>9</v>
      </c>
      <c r="B793" s="16" t="s">
        <v>10</v>
      </c>
      <c r="C793" s="203"/>
      <c r="D793" s="771"/>
      <c r="E793" s="1159" t="s">
        <v>928</v>
      </c>
      <c r="F793" s="1160"/>
      <c r="G793" s="1160"/>
      <c r="H793" s="1160"/>
      <c r="I793" s="1160"/>
      <c r="J793" s="1160"/>
      <c r="K793" s="1160"/>
      <c r="L793" s="1160"/>
      <c r="M793" s="1160"/>
      <c r="N793" s="772"/>
      <c r="O793" s="772"/>
      <c r="P793" s="772"/>
      <c r="Q793" s="772"/>
      <c r="R793" s="235"/>
      <c r="S793" s="12"/>
    </row>
    <row r="794" spans="1:19" s="61" customFormat="1" ht="60" customHeight="1">
      <c r="A794" s="1124" t="s">
        <v>9</v>
      </c>
      <c r="B794" s="1125" t="s">
        <v>10</v>
      </c>
      <c r="C794" s="1125" t="s">
        <v>9</v>
      </c>
      <c r="D794" s="1132"/>
      <c r="E794" s="1361" t="s">
        <v>929</v>
      </c>
      <c r="F794" s="1663" t="s">
        <v>930</v>
      </c>
      <c r="G794" s="969" t="s">
        <v>82</v>
      </c>
      <c r="H794" s="969" t="s">
        <v>82</v>
      </c>
      <c r="I794" s="969" t="s">
        <v>82</v>
      </c>
      <c r="J794" s="969" t="s">
        <v>82</v>
      </c>
      <c r="K794" s="1663" t="s">
        <v>931</v>
      </c>
      <c r="L794" s="978" t="s">
        <v>40</v>
      </c>
      <c r="M794" s="59" t="s">
        <v>932</v>
      </c>
      <c r="N794" s="167">
        <v>12.9</v>
      </c>
      <c r="O794" s="773">
        <f>SUM(N794-Q794)</f>
        <v>12.9</v>
      </c>
      <c r="P794" s="774">
        <v>10.3</v>
      </c>
      <c r="Q794" s="170"/>
      <c r="R794" s="138" t="s">
        <v>933</v>
      </c>
      <c r="S794" s="6" t="s">
        <v>82</v>
      </c>
    </row>
    <row r="795" spans="1:19" s="61" customFormat="1" ht="13.5" thickBot="1">
      <c r="A795" s="1124"/>
      <c r="B795" s="1125"/>
      <c r="C795" s="1125"/>
      <c r="D795" s="1132"/>
      <c r="E795" s="1571"/>
      <c r="F795" s="1361"/>
      <c r="G795" s="966"/>
      <c r="H795" s="966"/>
      <c r="I795" s="966"/>
      <c r="J795" s="966"/>
      <c r="K795" s="1361"/>
      <c r="L795" s="79" t="s">
        <v>40</v>
      </c>
      <c r="M795" s="59" t="s">
        <v>934</v>
      </c>
      <c r="N795" s="743">
        <v>0.2</v>
      </c>
      <c r="O795" s="739">
        <f>SUM(N795-Q795)</f>
        <v>0.2</v>
      </c>
      <c r="P795" s="739"/>
      <c r="Q795" s="729"/>
      <c r="R795" s="88"/>
      <c r="S795" s="6"/>
    </row>
    <row r="796" spans="1:19" s="61" customFormat="1" ht="39" thickBot="1">
      <c r="A796" s="1124"/>
      <c r="B796" s="1125"/>
      <c r="C796" s="1125"/>
      <c r="D796" s="1132"/>
      <c r="E796" s="1571"/>
      <c r="F796" s="977" t="s">
        <v>174</v>
      </c>
      <c r="G796" s="966" t="s">
        <v>133</v>
      </c>
      <c r="H796" s="966" t="s">
        <v>133</v>
      </c>
      <c r="I796" s="966" t="s">
        <v>133</v>
      </c>
      <c r="J796" s="966" t="s">
        <v>133</v>
      </c>
      <c r="K796" s="977" t="s">
        <v>175</v>
      </c>
      <c r="L796" s="1135" t="s">
        <v>24</v>
      </c>
      <c r="M796" s="1136"/>
      <c r="N796" s="701">
        <f t="shared" ref="N796:Q796" si="171">SUM(N794+N795)</f>
        <v>13.1</v>
      </c>
      <c r="O796" s="740">
        <f t="shared" si="171"/>
        <v>13.1</v>
      </c>
      <c r="P796" s="740">
        <f t="shared" si="171"/>
        <v>10.3</v>
      </c>
      <c r="Q796" s="676">
        <f t="shared" si="171"/>
        <v>0</v>
      </c>
      <c r="R796" s="89"/>
      <c r="S796" s="14"/>
    </row>
    <row r="797" spans="1:19" s="61" customFormat="1" ht="38.25">
      <c r="A797" s="1374" t="s">
        <v>9</v>
      </c>
      <c r="B797" s="1377" t="s">
        <v>10</v>
      </c>
      <c r="C797" s="1377" t="s">
        <v>10</v>
      </c>
      <c r="D797" s="1380"/>
      <c r="E797" s="1571" t="s">
        <v>935</v>
      </c>
      <c r="F797" s="977" t="s">
        <v>936</v>
      </c>
      <c r="G797" s="966" t="s">
        <v>552</v>
      </c>
      <c r="H797" s="966" t="s">
        <v>552</v>
      </c>
      <c r="I797" s="966" t="s">
        <v>552</v>
      </c>
      <c r="J797" s="966" t="s">
        <v>552</v>
      </c>
      <c r="K797" s="977" t="s">
        <v>937</v>
      </c>
      <c r="L797" s="575" t="s">
        <v>40</v>
      </c>
      <c r="M797" s="59" t="s">
        <v>938</v>
      </c>
      <c r="N797" s="713">
        <v>21.5</v>
      </c>
      <c r="O797" s="715">
        <f>SUM(N797-Q797)</f>
        <v>21.5</v>
      </c>
      <c r="P797" s="715">
        <v>21.2</v>
      </c>
      <c r="Q797" s="716"/>
      <c r="R797" s="138" t="s">
        <v>939</v>
      </c>
      <c r="S797" s="6" t="s">
        <v>940</v>
      </c>
    </row>
    <row r="798" spans="1:19" s="61" customFormat="1" ht="13.5" thickBot="1">
      <c r="A798" s="1374"/>
      <c r="B798" s="1377"/>
      <c r="C798" s="1377"/>
      <c r="D798" s="1380"/>
      <c r="E798" s="1571"/>
      <c r="F798" s="966"/>
      <c r="G798" s="966"/>
      <c r="H798" s="966"/>
      <c r="I798" s="966"/>
      <c r="J798" s="966"/>
      <c r="K798" s="966"/>
      <c r="L798" s="79"/>
      <c r="M798" s="59"/>
      <c r="N798" s="743"/>
      <c r="O798" s="742">
        <f>SUM(N798-Q798)</f>
        <v>0</v>
      </c>
      <c r="P798" s="742"/>
      <c r="Q798" s="748"/>
      <c r="R798" s="95"/>
      <c r="S798" s="983"/>
    </row>
    <row r="799" spans="1:19" s="61" customFormat="1" ht="39" thickBot="1">
      <c r="A799" s="1375"/>
      <c r="B799" s="1378"/>
      <c r="C799" s="1378"/>
      <c r="D799" s="1381"/>
      <c r="E799" s="1571"/>
      <c r="F799" s="977" t="s">
        <v>174</v>
      </c>
      <c r="G799" s="966" t="s">
        <v>133</v>
      </c>
      <c r="H799" s="966" t="s">
        <v>133</v>
      </c>
      <c r="I799" s="966" t="s">
        <v>133</v>
      </c>
      <c r="J799" s="966" t="s">
        <v>133</v>
      </c>
      <c r="K799" s="977" t="s">
        <v>175</v>
      </c>
      <c r="L799" s="1135" t="s">
        <v>24</v>
      </c>
      <c r="M799" s="1136"/>
      <c r="N799" s="701">
        <f t="shared" ref="N799:Q799" si="172">SUM(N797+N798)</f>
        <v>21.5</v>
      </c>
      <c r="O799" s="740">
        <f t="shared" si="172"/>
        <v>21.5</v>
      </c>
      <c r="P799" s="740">
        <f t="shared" si="172"/>
        <v>21.2</v>
      </c>
      <c r="Q799" s="676">
        <f t="shared" si="172"/>
        <v>0</v>
      </c>
      <c r="R799" s="89"/>
      <c r="S799" s="14"/>
    </row>
    <row r="800" spans="1:19" s="61" customFormat="1" ht="227.25" customHeight="1">
      <c r="A800" s="1373" t="s">
        <v>9</v>
      </c>
      <c r="B800" s="1376" t="s">
        <v>10</v>
      </c>
      <c r="C800" s="1664" t="s">
        <v>11</v>
      </c>
      <c r="D800" s="1667"/>
      <c r="E800" s="1183" t="s">
        <v>941</v>
      </c>
      <c r="F800" s="714" t="s">
        <v>862</v>
      </c>
      <c r="G800" s="714"/>
      <c r="H800" s="714"/>
      <c r="I800" s="714"/>
      <c r="J800" s="714">
        <v>0.82</v>
      </c>
      <c r="K800" s="975" t="s">
        <v>391</v>
      </c>
      <c r="L800" s="575" t="s">
        <v>40</v>
      </c>
      <c r="M800" s="59" t="s">
        <v>942</v>
      </c>
      <c r="N800" s="167">
        <v>305.39999999999998</v>
      </c>
      <c r="O800" s="774">
        <f>SUM(N800-Q800)</f>
        <v>305.39999999999998</v>
      </c>
      <c r="P800" s="774">
        <v>19.8</v>
      </c>
      <c r="Q800" s="720"/>
      <c r="R800" s="775" t="s">
        <v>943</v>
      </c>
      <c r="S800" s="18">
        <v>0.82</v>
      </c>
    </row>
    <row r="801" spans="1:19" s="61" customFormat="1" ht="13.5" thickBot="1">
      <c r="A801" s="1374"/>
      <c r="B801" s="1377"/>
      <c r="C801" s="1665"/>
      <c r="D801" s="1668"/>
      <c r="E801" s="1183"/>
      <c r="F801" s="714"/>
      <c r="G801" s="714"/>
      <c r="H801" s="714"/>
      <c r="I801" s="714"/>
      <c r="J801" s="714"/>
      <c r="K801" s="714"/>
      <c r="L801" s="978" t="s">
        <v>255</v>
      </c>
      <c r="M801" s="59" t="s">
        <v>942</v>
      </c>
      <c r="N801" s="710"/>
      <c r="O801" s="742">
        <f>SUM(N801-Q801)</f>
        <v>0</v>
      </c>
      <c r="P801" s="711"/>
      <c r="Q801" s="722"/>
      <c r="R801" s="775"/>
      <c r="S801" s="6"/>
    </row>
    <row r="802" spans="1:19" s="60" customFormat="1" ht="39" thickBot="1">
      <c r="A802" s="1375"/>
      <c r="B802" s="1378"/>
      <c r="C802" s="1666"/>
      <c r="D802" s="1669"/>
      <c r="E802" s="1183"/>
      <c r="F802" s="977" t="s">
        <v>174</v>
      </c>
      <c r="G802" s="966" t="s">
        <v>133</v>
      </c>
      <c r="H802" s="966" t="s">
        <v>133</v>
      </c>
      <c r="I802" s="966" t="s">
        <v>133</v>
      </c>
      <c r="J802" s="966" t="s">
        <v>133</v>
      </c>
      <c r="K802" s="977" t="s">
        <v>175</v>
      </c>
      <c r="L802" s="1135" t="s">
        <v>24</v>
      </c>
      <c r="M802" s="1136"/>
      <c r="N802" s="701">
        <f t="shared" ref="N802:Q802" si="173">SUM(N800+N801)</f>
        <v>305.39999999999998</v>
      </c>
      <c r="O802" s="701">
        <f t="shared" si="173"/>
        <v>305.39999999999998</v>
      </c>
      <c r="P802" s="701">
        <f t="shared" si="173"/>
        <v>19.8</v>
      </c>
      <c r="Q802" s="702">
        <f t="shared" si="173"/>
        <v>0</v>
      </c>
      <c r="R802" s="88"/>
      <c r="S802" s="6"/>
    </row>
    <row r="803" spans="1:19" s="61" customFormat="1" ht="35.25" customHeight="1">
      <c r="A803" s="1124" t="s">
        <v>9</v>
      </c>
      <c r="B803" s="1125" t="s">
        <v>10</v>
      </c>
      <c r="C803" s="1125" t="s">
        <v>33</v>
      </c>
      <c r="D803" s="1132"/>
      <c r="E803" s="1359" t="s">
        <v>944</v>
      </c>
      <c r="F803" s="107" t="s">
        <v>945</v>
      </c>
      <c r="G803" s="966"/>
      <c r="H803" s="966"/>
      <c r="I803" s="966"/>
      <c r="J803" s="966"/>
      <c r="K803" s="977" t="s">
        <v>946</v>
      </c>
      <c r="L803" s="79" t="s">
        <v>40</v>
      </c>
      <c r="M803" s="59" t="s">
        <v>938</v>
      </c>
      <c r="N803" s="167">
        <v>8.4</v>
      </c>
      <c r="O803" s="774">
        <f>SUM(N803-Q803)</f>
        <v>8.4</v>
      </c>
      <c r="P803" s="774">
        <v>8.3000000000000007</v>
      </c>
      <c r="Q803" s="720"/>
      <c r="R803" s="138"/>
      <c r="S803" s="6"/>
    </row>
    <row r="804" spans="1:19" s="61" customFormat="1" ht="13.5" thickBot="1">
      <c r="A804" s="1124"/>
      <c r="B804" s="1125"/>
      <c r="C804" s="1125"/>
      <c r="D804" s="1132"/>
      <c r="E804" s="1360"/>
      <c r="F804" s="977" t="s">
        <v>862</v>
      </c>
      <c r="G804" s="966"/>
      <c r="H804" s="966"/>
      <c r="I804" s="966" t="s">
        <v>15</v>
      </c>
      <c r="J804" s="966"/>
      <c r="K804" s="966"/>
      <c r="L804" s="79" t="s">
        <v>32</v>
      </c>
      <c r="M804" s="59" t="s">
        <v>841</v>
      </c>
      <c r="N804" s="743">
        <v>0.3</v>
      </c>
      <c r="O804" s="742">
        <f>SUM(N804-Q804)</f>
        <v>0.3</v>
      </c>
      <c r="P804" s="742"/>
      <c r="Q804" s="748"/>
      <c r="R804" s="95" t="s">
        <v>947</v>
      </c>
      <c r="S804" s="6" t="s">
        <v>15</v>
      </c>
    </row>
    <row r="805" spans="1:19" s="61" customFormat="1" ht="39" thickBot="1">
      <c r="A805" s="1124"/>
      <c r="B805" s="1125"/>
      <c r="C805" s="1125"/>
      <c r="D805" s="1132"/>
      <c r="E805" s="1361"/>
      <c r="F805" s="977" t="s">
        <v>174</v>
      </c>
      <c r="G805" s="966" t="s">
        <v>133</v>
      </c>
      <c r="H805" s="966" t="s">
        <v>133</v>
      </c>
      <c r="I805" s="966" t="s">
        <v>133</v>
      </c>
      <c r="J805" s="966" t="s">
        <v>133</v>
      </c>
      <c r="K805" s="977" t="s">
        <v>175</v>
      </c>
      <c r="L805" s="1135" t="s">
        <v>24</v>
      </c>
      <c r="M805" s="1136"/>
      <c r="N805" s="701">
        <f t="shared" ref="N805:Q805" si="174">SUM(N803+N804)</f>
        <v>8.7000000000000011</v>
      </c>
      <c r="O805" s="740">
        <f t="shared" si="174"/>
        <v>8.7000000000000011</v>
      </c>
      <c r="P805" s="740">
        <f t="shared" si="174"/>
        <v>8.3000000000000007</v>
      </c>
      <c r="Q805" s="676">
        <f t="shared" si="174"/>
        <v>0</v>
      </c>
      <c r="R805" s="95"/>
      <c r="S805" s="14"/>
    </row>
    <row r="806" spans="1:19" s="61" customFormat="1" ht="76.5">
      <c r="A806" s="1124" t="s">
        <v>9</v>
      </c>
      <c r="B806" s="1125" t="s">
        <v>10</v>
      </c>
      <c r="C806" s="1125" t="s">
        <v>12</v>
      </c>
      <c r="D806" s="1132"/>
      <c r="E806" s="1571" t="s">
        <v>948</v>
      </c>
      <c r="F806" s="977" t="s">
        <v>924</v>
      </c>
      <c r="G806" s="966"/>
      <c r="H806" s="966"/>
      <c r="I806" s="966" t="s">
        <v>15</v>
      </c>
      <c r="J806" s="966"/>
      <c r="K806" s="975" t="s">
        <v>391</v>
      </c>
      <c r="L806" s="978" t="s">
        <v>40</v>
      </c>
      <c r="M806" s="59" t="s">
        <v>949</v>
      </c>
      <c r="N806" s="167">
        <v>11.9</v>
      </c>
      <c r="O806" s="774">
        <f>SUM(N806-Q806)</f>
        <v>11.9</v>
      </c>
      <c r="P806" s="774">
        <v>10.4</v>
      </c>
      <c r="Q806" s="720"/>
      <c r="R806" s="95" t="s">
        <v>950</v>
      </c>
      <c r="S806" s="18">
        <v>1</v>
      </c>
    </row>
    <row r="807" spans="1:19" s="61" customFormat="1" ht="39" thickBot="1">
      <c r="A807" s="1124"/>
      <c r="B807" s="1125"/>
      <c r="C807" s="1125"/>
      <c r="D807" s="1132"/>
      <c r="E807" s="1571"/>
      <c r="F807" s="977" t="s">
        <v>951</v>
      </c>
      <c r="G807" s="966"/>
      <c r="H807" s="966"/>
      <c r="I807" s="966" t="s">
        <v>15</v>
      </c>
      <c r="J807" s="966"/>
      <c r="K807" s="975" t="s">
        <v>391</v>
      </c>
      <c r="L807" s="79" t="s">
        <v>40</v>
      </c>
      <c r="M807" s="725"/>
      <c r="N807" s="776"/>
      <c r="O807" s="777">
        <f>SUM(N807-Q807)</f>
        <v>0</v>
      </c>
      <c r="P807" s="777"/>
      <c r="Q807" s="778"/>
      <c r="R807" s="95" t="s">
        <v>952</v>
      </c>
      <c r="S807" s="18">
        <v>1</v>
      </c>
    </row>
    <row r="808" spans="1:19" s="61" customFormat="1" ht="39" thickBot="1">
      <c r="A808" s="1124"/>
      <c r="B808" s="1125"/>
      <c r="C808" s="1125"/>
      <c r="D808" s="1132"/>
      <c r="E808" s="1571"/>
      <c r="F808" s="977" t="s">
        <v>174</v>
      </c>
      <c r="G808" s="966" t="s">
        <v>133</v>
      </c>
      <c r="H808" s="966" t="s">
        <v>133</v>
      </c>
      <c r="I808" s="966" t="s">
        <v>133</v>
      </c>
      <c r="J808" s="966" t="s">
        <v>133</v>
      </c>
      <c r="K808" s="977" t="s">
        <v>175</v>
      </c>
      <c r="L808" s="1135" t="s">
        <v>24</v>
      </c>
      <c r="M808" s="1136"/>
      <c r="N808" s="740">
        <f t="shared" ref="N808:Q808" si="175">SUM(N806+N807)</f>
        <v>11.9</v>
      </c>
      <c r="O808" s="740">
        <f t="shared" si="175"/>
        <v>11.9</v>
      </c>
      <c r="P808" s="740">
        <f t="shared" si="175"/>
        <v>10.4</v>
      </c>
      <c r="Q808" s="676">
        <f t="shared" si="175"/>
        <v>0</v>
      </c>
      <c r="R808" s="89"/>
      <c r="S808" s="14"/>
    </row>
    <row r="809" spans="1:19" s="61" customFormat="1">
      <c r="A809" s="1375" t="s">
        <v>9</v>
      </c>
      <c r="B809" s="1378" t="s">
        <v>10</v>
      </c>
      <c r="C809" s="1378" t="s">
        <v>34</v>
      </c>
      <c r="D809" s="1381"/>
      <c r="E809" s="1571" t="s">
        <v>953</v>
      </c>
      <c r="F809" s="966"/>
      <c r="G809" s="966"/>
      <c r="H809" s="966"/>
      <c r="I809" s="966"/>
      <c r="J809" s="966"/>
      <c r="K809" s="966"/>
      <c r="L809" s="978" t="s">
        <v>40</v>
      </c>
      <c r="M809" s="63" t="s">
        <v>267</v>
      </c>
      <c r="N809" s="167">
        <v>17.5</v>
      </c>
      <c r="O809" s="773">
        <f>SUM(N809-Q809)</f>
        <v>17.5</v>
      </c>
      <c r="P809" s="774">
        <v>17.3</v>
      </c>
      <c r="Q809" s="720"/>
      <c r="R809" s="138"/>
      <c r="S809" s="6"/>
    </row>
    <row r="810" spans="1:19" s="61" customFormat="1" ht="13.5" thickBot="1">
      <c r="A810" s="1124"/>
      <c r="B810" s="1125"/>
      <c r="C810" s="1125"/>
      <c r="D810" s="1132"/>
      <c r="E810" s="1571"/>
      <c r="F810" s="966"/>
      <c r="G810" s="966"/>
      <c r="H810" s="966"/>
      <c r="I810" s="966"/>
      <c r="J810" s="966"/>
      <c r="K810" s="966"/>
      <c r="L810" s="79"/>
      <c r="M810" s="725"/>
      <c r="N810" s="738"/>
      <c r="O810" s="739">
        <f>SUM(N810-Q810)</f>
        <v>0</v>
      </c>
      <c r="P810" s="739"/>
      <c r="Q810" s="729"/>
      <c r="R810" s="88"/>
      <c r="S810" s="6"/>
    </row>
    <row r="811" spans="1:19" s="61" customFormat="1" ht="39" thickBot="1">
      <c r="A811" s="1124"/>
      <c r="B811" s="1125"/>
      <c r="C811" s="1125"/>
      <c r="D811" s="1132"/>
      <c r="E811" s="1571"/>
      <c r="F811" s="977" t="s">
        <v>174</v>
      </c>
      <c r="G811" s="966" t="s">
        <v>133</v>
      </c>
      <c r="H811" s="966" t="s">
        <v>133</v>
      </c>
      <c r="I811" s="966" t="s">
        <v>133</v>
      </c>
      <c r="J811" s="966" t="s">
        <v>133</v>
      </c>
      <c r="K811" s="977" t="s">
        <v>175</v>
      </c>
      <c r="L811" s="1135" t="s">
        <v>24</v>
      </c>
      <c r="M811" s="1136"/>
      <c r="N811" s="740">
        <f t="shared" ref="N811:Q811" si="176">SUM(N809+N810)</f>
        <v>17.5</v>
      </c>
      <c r="O811" s="740">
        <f t="shared" si="176"/>
        <v>17.5</v>
      </c>
      <c r="P811" s="740">
        <f t="shared" si="176"/>
        <v>17.3</v>
      </c>
      <c r="Q811" s="676">
        <f t="shared" si="176"/>
        <v>0</v>
      </c>
      <c r="R811" s="89"/>
      <c r="S811" s="14"/>
    </row>
    <row r="812" spans="1:19" s="61" customFormat="1" ht="178.5">
      <c r="A812" s="1375" t="s">
        <v>9</v>
      </c>
      <c r="B812" s="1378" t="s">
        <v>10</v>
      </c>
      <c r="C812" s="1378" t="s">
        <v>38</v>
      </c>
      <c r="D812" s="1381"/>
      <c r="E812" s="1571" t="s">
        <v>954</v>
      </c>
      <c r="F812" s="977" t="s">
        <v>955</v>
      </c>
      <c r="G812" s="966" t="s">
        <v>956</v>
      </c>
      <c r="H812" s="966" t="s">
        <v>645</v>
      </c>
      <c r="I812" s="966" t="s">
        <v>956</v>
      </c>
      <c r="J812" s="966" t="s">
        <v>645</v>
      </c>
      <c r="K812" s="977" t="s">
        <v>848</v>
      </c>
      <c r="L812" s="575" t="s">
        <v>40</v>
      </c>
      <c r="M812" s="576" t="s">
        <v>938</v>
      </c>
      <c r="N812" s="167">
        <v>4.0999999999999996</v>
      </c>
      <c r="O812" s="774">
        <f>SUM(N812-Q812)</f>
        <v>4.0999999999999996</v>
      </c>
      <c r="P812" s="774">
        <v>4.0999999999999996</v>
      </c>
      <c r="Q812" s="720"/>
      <c r="R812" s="138" t="s">
        <v>957</v>
      </c>
      <c r="S812" s="6" t="s">
        <v>958</v>
      </c>
    </row>
    <row r="813" spans="1:19" s="61" customFormat="1" ht="13.5" thickBot="1">
      <c r="A813" s="1124"/>
      <c r="B813" s="1125"/>
      <c r="C813" s="1125"/>
      <c r="D813" s="1132"/>
      <c r="E813" s="1571"/>
      <c r="F813" s="966"/>
      <c r="G813" s="966"/>
      <c r="H813" s="966"/>
      <c r="I813" s="966"/>
      <c r="J813" s="966"/>
      <c r="K813" s="966"/>
      <c r="L813" s="1040"/>
      <c r="M813" s="651"/>
      <c r="N813" s="738"/>
      <c r="O813" s="739">
        <f>SUM(N813-Q813)</f>
        <v>0</v>
      </c>
      <c r="P813" s="739"/>
      <c r="Q813" s="729"/>
      <c r="R813" s="88"/>
      <c r="S813" s="6"/>
    </row>
    <row r="814" spans="1:19" s="61" customFormat="1" ht="39" thickBot="1">
      <c r="A814" s="1124"/>
      <c r="B814" s="1125"/>
      <c r="C814" s="1125"/>
      <c r="D814" s="1132"/>
      <c r="E814" s="1571"/>
      <c r="F814" s="977" t="s">
        <v>174</v>
      </c>
      <c r="G814" s="966" t="s">
        <v>133</v>
      </c>
      <c r="H814" s="966" t="s">
        <v>133</v>
      </c>
      <c r="I814" s="966" t="s">
        <v>133</v>
      </c>
      <c r="J814" s="966" t="s">
        <v>133</v>
      </c>
      <c r="K814" s="977" t="s">
        <v>175</v>
      </c>
      <c r="L814" s="1135" t="s">
        <v>24</v>
      </c>
      <c r="M814" s="1136"/>
      <c r="N814" s="740">
        <f t="shared" ref="N814:Q814" si="177">SUM(N812+N813)</f>
        <v>4.0999999999999996</v>
      </c>
      <c r="O814" s="740">
        <f t="shared" si="177"/>
        <v>4.0999999999999996</v>
      </c>
      <c r="P814" s="740">
        <f t="shared" si="177"/>
        <v>4.0999999999999996</v>
      </c>
      <c r="Q814" s="676">
        <f t="shared" si="177"/>
        <v>0</v>
      </c>
      <c r="R814" s="89"/>
      <c r="S814" s="14"/>
    </row>
    <row r="815" spans="1:19" s="61" customFormat="1" ht="25.5">
      <c r="A815" s="1375" t="s">
        <v>9</v>
      </c>
      <c r="B815" s="1378" t="s">
        <v>10</v>
      </c>
      <c r="C815" s="1378" t="s">
        <v>111</v>
      </c>
      <c r="D815" s="1381"/>
      <c r="E815" s="1571" t="s">
        <v>959</v>
      </c>
      <c r="F815" s="977" t="s">
        <v>960</v>
      </c>
      <c r="G815" s="966" t="s">
        <v>133</v>
      </c>
      <c r="H815" s="966" t="s">
        <v>133</v>
      </c>
      <c r="I815" s="966" t="s">
        <v>133</v>
      </c>
      <c r="J815" s="966" t="s">
        <v>133</v>
      </c>
      <c r="K815" s="977"/>
      <c r="L815" s="978" t="s">
        <v>40</v>
      </c>
      <c r="M815" s="59" t="s">
        <v>938</v>
      </c>
      <c r="N815" s="167">
        <v>2.2000000000000002</v>
      </c>
      <c r="O815" s="774">
        <f>SUM(N815-Q815)</f>
        <v>2.2000000000000002</v>
      </c>
      <c r="P815" s="774">
        <v>2.2000000000000002</v>
      </c>
      <c r="Q815" s="720"/>
      <c r="R815" s="88"/>
      <c r="S815" s="6"/>
    </row>
    <row r="816" spans="1:19" s="61" customFormat="1" ht="13.5" thickBot="1">
      <c r="A816" s="1124"/>
      <c r="B816" s="1125"/>
      <c r="C816" s="1125"/>
      <c r="D816" s="1132"/>
      <c r="E816" s="1571"/>
      <c r="F816" s="966"/>
      <c r="G816" s="966"/>
      <c r="H816" s="966"/>
      <c r="I816" s="966"/>
      <c r="J816" s="966"/>
      <c r="K816" s="966"/>
      <c r="L816" s="79"/>
      <c r="M816" s="725"/>
      <c r="N816" s="738"/>
      <c r="O816" s="739">
        <f>SUM(N816-Q816)</f>
        <v>0</v>
      </c>
      <c r="P816" s="739"/>
      <c r="Q816" s="729"/>
      <c r="R816" s="88"/>
      <c r="S816" s="6"/>
    </row>
    <row r="817" spans="1:19" s="61" customFormat="1" ht="38.25" customHeight="1" thickBot="1">
      <c r="A817" s="1124"/>
      <c r="B817" s="1125"/>
      <c r="C817" s="1125"/>
      <c r="D817" s="1132"/>
      <c r="E817" s="1571"/>
      <c r="F817" s="977" t="s">
        <v>174</v>
      </c>
      <c r="G817" s="966" t="s">
        <v>133</v>
      </c>
      <c r="H817" s="966" t="s">
        <v>133</v>
      </c>
      <c r="I817" s="966" t="s">
        <v>133</v>
      </c>
      <c r="J817" s="966" t="s">
        <v>133</v>
      </c>
      <c r="K817" s="977" t="s">
        <v>175</v>
      </c>
      <c r="L817" s="1135" t="s">
        <v>24</v>
      </c>
      <c r="M817" s="1136"/>
      <c r="N817" s="676">
        <f t="shared" ref="N817:Q817" si="178">SUM(N815+N816)</f>
        <v>2.2000000000000002</v>
      </c>
      <c r="O817" s="676">
        <f t="shared" si="178"/>
        <v>2.2000000000000002</v>
      </c>
      <c r="P817" s="676">
        <f t="shared" si="178"/>
        <v>2.2000000000000002</v>
      </c>
      <c r="Q817" s="676">
        <f t="shared" si="178"/>
        <v>0</v>
      </c>
      <c r="R817" s="89"/>
      <c r="S817" s="14"/>
    </row>
    <row r="818" spans="1:19" s="61" customFormat="1" ht="25.5">
      <c r="A818" s="1124" t="s">
        <v>9</v>
      </c>
      <c r="B818" s="1125" t="s">
        <v>10</v>
      </c>
      <c r="C818" s="1125" t="s">
        <v>70</v>
      </c>
      <c r="D818" s="1132"/>
      <c r="E818" s="1246" t="s">
        <v>961</v>
      </c>
      <c r="F818" s="980" t="s">
        <v>962</v>
      </c>
      <c r="G818" s="966"/>
      <c r="H818" s="966"/>
      <c r="I818" s="966"/>
      <c r="J818" s="966" t="s">
        <v>963</v>
      </c>
      <c r="K818" s="980" t="s">
        <v>349</v>
      </c>
      <c r="L818" s="81" t="s">
        <v>40</v>
      </c>
      <c r="M818" s="59" t="s">
        <v>964</v>
      </c>
      <c r="N818" s="167">
        <v>149</v>
      </c>
      <c r="O818" s="774">
        <f>SUM(N818-Q818)</f>
        <v>149</v>
      </c>
      <c r="P818" s="774">
        <v>141.9</v>
      </c>
      <c r="Q818" s="720"/>
      <c r="R818" s="95" t="s">
        <v>965</v>
      </c>
      <c r="S818" s="779">
        <v>14.55</v>
      </c>
    </row>
    <row r="819" spans="1:19" s="61" customFormat="1" ht="26.25" thickBot="1">
      <c r="A819" s="1124"/>
      <c r="B819" s="1125"/>
      <c r="C819" s="1125"/>
      <c r="D819" s="1132"/>
      <c r="E819" s="1246"/>
      <c r="F819" s="980" t="s">
        <v>966</v>
      </c>
      <c r="G819" s="966" t="s">
        <v>13</v>
      </c>
      <c r="H819" s="966" t="s">
        <v>13</v>
      </c>
      <c r="I819" s="966" t="s">
        <v>13</v>
      </c>
      <c r="J819" s="966" t="s">
        <v>35</v>
      </c>
      <c r="K819" s="966"/>
      <c r="L819" s="79"/>
      <c r="M819" s="725"/>
      <c r="N819" s="743"/>
      <c r="O819" s="739">
        <f>SUM(N819-Q819)</f>
        <v>0</v>
      </c>
      <c r="P819" s="739"/>
      <c r="Q819" s="729"/>
      <c r="R819" s="95" t="s">
        <v>967</v>
      </c>
      <c r="S819" s="779">
        <v>50</v>
      </c>
    </row>
    <row r="820" spans="1:19" s="61" customFormat="1" ht="39" thickBot="1">
      <c r="A820" s="1124"/>
      <c r="B820" s="1125"/>
      <c r="C820" s="1125"/>
      <c r="D820" s="1132"/>
      <c r="E820" s="1287"/>
      <c r="F820" s="977" t="s">
        <v>174</v>
      </c>
      <c r="G820" s="966" t="s">
        <v>133</v>
      </c>
      <c r="H820" s="966" t="s">
        <v>133</v>
      </c>
      <c r="I820" s="966" t="s">
        <v>133</v>
      </c>
      <c r="J820" s="966" t="s">
        <v>133</v>
      </c>
      <c r="K820" s="977" t="s">
        <v>175</v>
      </c>
      <c r="L820" s="1135" t="s">
        <v>24</v>
      </c>
      <c r="M820" s="1400"/>
      <c r="N820" s="740">
        <f t="shared" ref="N820:Q820" si="179">SUM(N818+N819)</f>
        <v>149</v>
      </c>
      <c r="O820" s="740">
        <f t="shared" si="179"/>
        <v>149</v>
      </c>
      <c r="P820" s="740">
        <f t="shared" si="179"/>
        <v>141.9</v>
      </c>
      <c r="Q820" s="676">
        <f t="shared" si="179"/>
        <v>0</v>
      </c>
      <c r="R820" s="95"/>
      <c r="S820" s="779"/>
    </row>
    <row r="821" spans="1:19" s="61" customFormat="1" ht="51">
      <c r="A821" s="1124" t="s">
        <v>9</v>
      </c>
      <c r="B821" s="1125" t="s">
        <v>10</v>
      </c>
      <c r="C821" s="1125" t="s">
        <v>13</v>
      </c>
      <c r="D821" s="1132"/>
      <c r="E821" s="1246" t="s">
        <v>968</v>
      </c>
      <c r="F821" s="107" t="s">
        <v>969</v>
      </c>
      <c r="G821" s="966" t="s">
        <v>17</v>
      </c>
      <c r="H821" s="966" t="s">
        <v>16</v>
      </c>
      <c r="I821" s="966" t="s">
        <v>16</v>
      </c>
      <c r="J821" s="966" t="s">
        <v>17</v>
      </c>
      <c r="K821" s="980" t="s">
        <v>970</v>
      </c>
      <c r="L821" s="81" t="s">
        <v>40</v>
      </c>
      <c r="M821" s="59" t="s">
        <v>179</v>
      </c>
      <c r="N821" s="167">
        <v>21.119</v>
      </c>
      <c r="O821" s="774">
        <f>SUM(N821-Q821)</f>
        <v>21.119</v>
      </c>
      <c r="P821" s="774">
        <v>20.8</v>
      </c>
      <c r="Q821" s="720"/>
      <c r="R821" s="95" t="s">
        <v>971</v>
      </c>
      <c r="S821" s="779">
        <v>10</v>
      </c>
    </row>
    <row r="822" spans="1:19" s="61" customFormat="1" ht="51.75" thickBot="1">
      <c r="A822" s="1124"/>
      <c r="B822" s="1125"/>
      <c r="C822" s="1125"/>
      <c r="D822" s="1132"/>
      <c r="E822" s="1246"/>
      <c r="F822" s="107" t="s">
        <v>972</v>
      </c>
      <c r="G822" s="966" t="s">
        <v>16</v>
      </c>
      <c r="H822" s="966" t="s">
        <v>16</v>
      </c>
      <c r="I822" s="966" t="s">
        <v>15</v>
      </c>
      <c r="J822" s="966" t="s">
        <v>16</v>
      </c>
      <c r="K822" s="980" t="s">
        <v>970</v>
      </c>
      <c r="L822" s="79"/>
      <c r="M822" s="725"/>
      <c r="N822" s="743"/>
      <c r="O822" s="739">
        <f>SUM(N822-Q822)</f>
        <v>0</v>
      </c>
      <c r="P822" s="739"/>
      <c r="Q822" s="729"/>
      <c r="R822" s="95" t="s">
        <v>973</v>
      </c>
      <c r="S822" s="779">
        <v>6</v>
      </c>
    </row>
    <row r="823" spans="1:19" s="61" customFormat="1" ht="39" thickBot="1">
      <c r="A823" s="1124"/>
      <c r="B823" s="1125"/>
      <c r="C823" s="1125"/>
      <c r="D823" s="1132"/>
      <c r="E823" s="1287"/>
      <c r="F823" s="977" t="s">
        <v>174</v>
      </c>
      <c r="G823" s="966" t="s">
        <v>133</v>
      </c>
      <c r="H823" s="966" t="s">
        <v>133</v>
      </c>
      <c r="I823" s="966" t="s">
        <v>133</v>
      </c>
      <c r="J823" s="966" t="s">
        <v>133</v>
      </c>
      <c r="K823" s="977" t="s">
        <v>175</v>
      </c>
      <c r="L823" s="1135" t="s">
        <v>24</v>
      </c>
      <c r="M823" s="1400"/>
      <c r="N823" s="740">
        <f t="shared" ref="N823:Q823" si="180">SUM(N821+N822)</f>
        <v>21.119</v>
      </c>
      <c r="O823" s="740">
        <f t="shared" si="180"/>
        <v>21.119</v>
      </c>
      <c r="P823" s="740">
        <f t="shared" si="180"/>
        <v>20.8</v>
      </c>
      <c r="Q823" s="676">
        <f t="shared" si="180"/>
        <v>0</v>
      </c>
      <c r="R823" s="95"/>
      <c r="S823" s="779"/>
    </row>
    <row r="824" spans="1:19" s="60" customFormat="1" ht="38.25">
      <c r="A824" s="1373" t="s">
        <v>9</v>
      </c>
      <c r="B824" s="1376" t="s">
        <v>10</v>
      </c>
      <c r="C824" s="1376" t="s">
        <v>14</v>
      </c>
      <c r="D824" s="1379"/>
      <c r="E824" s="1183" t="s">
        <v>974</v>
      </c>
      <c r="F824" s="975" t="s">
        <v>975</v>
      </c>
      <c r="G824" s="966" t="s">
        <v>82</v>
      </c>
      <c r="H824" s="966" t="s">
        <v>82</v>
      </c>
      <c r="I824" s="966" t="s">
        <v>82</v>
      </c>
      <c r="J824" s="966" t="s">
        <v>82</v>
      </c>
      <c r="K824" s="975" t="s">
        <v>976</v>
      </c>
      <c r="L824" s="81" t="s">
        <v>40</v>
      </c>
      <c r="M824" s="35" t="s">
        <v>977</v>
      </c>
      <c r="N824" s="30">
        <v>5.6</v>
      </c>
      <c r="O824" s="43">
        <f>SUM(N824-Q824)</f>
        <v>5.6</v>
      </c>
      <c r="P824" s="630"/>
      <c r="Q824" s="563"/>
      <c r="R824" s="88" t="s">
        <v>978</v>
      </c>
      <c r="S824" s="779">
        <v>100</v>
      </c>
    </row>
    <row r="825" spans="1:19" s="60" customFormat="1" ht="39" thickBot="1">
      <c r="A825" s="1374"/>
      <c r="B825" s="1377"/>
      <c r="C825" s="1377"/>
      <c r="D825" s="1380"/>
      <c r="E825" s="1183"/>
      <c r="F825" s="975" t="s">
        <v>979</v>
      </c>
      <c r="G825" s="966"/>
      <c r="H825" s="966"/>
      <c r="I825" s="966"/>
      <c r="J825" s="966"/>
      <c r="K825" s="975" t="s">
        <v>976</v>
      </c>
      <c r="L825" s="41"/>
      <c r="M825" s="35"/>
      <c r="N825" s="780"/>
      <c r="O825" s="19">
        <f>SUM(N825-Q825)</f>
        <v>0</v>
      </c>
      <c r="P825" s="630"/>
      <c r="Q825" s="563"/>
      <c r="R825" s="88"/>
      <c r="S825" s="6"/>
    </row>
    <row r="826" spans="1:19" s="60" customFormat="1" ht="39" thickBot="1">
      <c r="A826" s="1375"/>
      <c r="B826" s="1378"/>
      <c r="C826" s="1378"/>
      <c r="D826" s="1381"/>
      <c r="E826" s="1183"/>
      <c r="F826" s="977" t="s">
        <v>174</v>
      </c>
      <c r="G826" s="966" t="s">
        <v>133</v>
      </c>
      <c r="H826" s="966" t="s">
        <v>133</v>
      </c>
      <c r="I826" s="966" t="s">
        <v>133</v>
      </c>
      <c r="J826" s="966" t="s">
        <v>133</v>
      </c>
      <c r="K826" s="977" t="s">
        <v>175</v>
      </c>
      <c r="L826" s="1151" t="s">
        <v>24</v>
      </c>
      <c r="M826" s="1194"/>
      <c r="N826" s="781">
        <f t="shared" ref="N826:Q826" si="181">SUM(N824:N825)</f>
        <v>5.6</v>
      </c>
      <c r="O826" s="736">
        <f t="shared" si="181"/>
        <v>5.6</v>
      </c>
      <c r="P826" s="767">
        <f t="shared" si="181"/>
        <v>0</v>
      </c>
      <c r="Q826" s="676">
        <f t="shared" si="181"/>
        <v>0</v>
      </c>
      <c r="R826" s="89"/>
      <c r="S826" s="14"/>
    </row>
    <row r="827" spans="1:19" s="60" customFormat="1" ht="13.5" thickBot="1">
      <c r="A827" s="15" t="s">
        <v>9</v>
      </c>
      <c r="B827" s="16" t="s">
        <v>10</v>
      </c>
      <c r="C827" s="768"/>
      <c r="D827" s="769"/>
      <c r="E827" s="1516" t="s">
        <v>23</v>
      </c>
      <c r="F827" s="1158"/>
      <c r="G827" s="1158"/>
      <c r="H827" s="1158"/>
      <c r="I827" s="1158"/>
      <c r="J827" s="1158"/>
      <c r="K827" s="1158"/>
      <c r="L827" s="1158"/>
      <c r="M827" s="1517"/>
      <c r="N827" s="701">
        <f t="shared" ref="N827:Q827" si="182">SUM(N796+N799+N802+N805+N808+N811+N814+N817+N820+N823+N826)</f>
        <v>560.11900000000003</v>
      </c>
      <c r="O827" s="701">
        <f t="shared" si="182"/>
        <v>560.11900000000003</v>
      </c>
      <c r="P827" s="701">
        <f t="shared" si="182"/>
        <v>256.3</v>
      </c>
      <c r="Q827" s="702">
        <f t="shared" si="182"/>
        <v>0</v>
      </c>
      <c r="R827" s="89"/>
      <c r="S827" s="14"/>
    </row>
    <row r="828" spans="1:19" s="60" customFormat="1" ht="38.25" customHeight="1" thickBot="1">
      <c r="A828" s="782" t="s">
        <v>9</v>
      </c>
      <c r="B828" s="783" t="s">
        <v>11</v>
      </c>
      <c r="C828" s="784"/>
      <c r="D828" s="785"/>
      <c r="E828" s="1159" t="s">
        <v>980</v>
      </c>
      <c r="F828" s="1160"/>
      <c r="G828" s="1160"/>
      <c r="H828" s="1160"/>
      <c r="I828" s="1160"/>
      <c r="J828" s="1160"/>
      <c r="K828" s="1160"/>
      <c r="L828" s="1160"/>
      <c r="M828" s="1160"/>
      <c r="N828" s="772"/>
      <c r="O828" s="772"/>
      <c r="P828" s="772"/>
      <c r="Q828" s="772"/>
      <c r="R828" s="235"/>
      <c r="S828" s="12"/>
    </row>
    <row r="829" spans="1:19" s="61" customFormat="1" ht="38.25">
      <c r="A829" s="1373" t="s">
        <v>9</v>
      </c>
      <c r="B829" s="1376" t="s">
        <v>11</v>
      </c>
      <c r="C829" s="1125" t="s">
        <v>9</v>
      </c>
      <c r="D829" s="1132"/>
      <c r="E829" s="1401" t="s">
        <v>981</v>
      </c>
      <c r="F829" s="1006" t="s">
        <v>982</v>
      </c>
      <c r="G829" s="1039"/>
      <c r="H829" s="1039">
        <v>2</v>
      </c>
      <c r="I829" s="1039">
        <v>2</v>
      </c>
      <c r="J829" s="1039">
        <v>1</v>
      </c>
      <c r="K829" s="1006" t="s">
        <v>135</v>
      </c>
      <c r="L829" s="973" t="s">
        <v>32</v>
      </c>
      <c r="M829" s="59" t="s">
        <v>983</v>
      </c>
      <c r="N829" s="703">
        <v>35</v>
      </c>
      <c r="O829" s="734">
        <f>SUM(N829-Q829)</f>
        <v>35</v>
      </c>
      <c r="P829" s="734"/>
      <c r="Q829" s="170"/>
      <c r="R829" s="786" t="s">
        <v>984</v>
      </c>
      <c r="S829" s="6" t="s">
        <v>30</v>
      </c>
    </row>
    <row r="830" spans="1:19" s="61" customFormat="1" ht="13.5" thickBot="1">
      <c r="A830" s="1374"/>
      <c r="B830" s="1377"/>
      <c r="C830" s="1125"/>
      <c r="D830" s="1132"/>
      <c r="E830" s="1401"/>
      <c r="F830" s="714"/>
      <c r="G830" s="714"/>
      <c r="H830" s="714"/>
      <c r="I830" s="714"/>
      <c r="J830" s="714"/>
      <c r="K830" s="714"/>
      <c r="L830" s="787"/>
      <c r="M830" s="725"/>
      <c r="N830" s="726"/>
      <c r="O830" s="728">
        <f>SUM(N830-Q830)</f>
        <v>0</v>
      </c>
      <c r="P830" s="728"/>
      <c r="Q830" s="729"/>
      <c r="R830" s="788"/>
      <c r="S830" s="6"/>
    </row>
    <row r="831" spans="1:19" s="61" customFormat="1" ht="39" thickBot="1">
      <c r="A831" s="1375"/>
      <c r="B831" s="1378"/>
      <c r="C831" s="1125"/>
      <c r="D831" s="1132"/>
      <c r="E831" s="1209"/>
      <c r="F831" s="977" t="s">
        <v>174</v>
      </c>
      <c r="G831" s="983" t="s">
        <v>133</v>
      </c>
      <c r="H831" s="983" t="s">
        <v>133</v>
      </c>
      <c r="I831" s="983" t="s">
        <v>133</v>
      </c>
      <c r="J831" s="983" t="s">
        <v>133</v>
      </c>
      <c r="K831" s="107" t="s">
        <v>154</v>
      </c>
      <c r="L831" s="1135" t="s">
        <v>24</v>
      </c>
      <c r="M831" s="1136"/>
      <c r="N831" s="701">
        <f t="shared" ref="N831:Q831" si="183">SUM(N829:N830)</f>
        <v>35</v>
      </c>
      <c r="O831" s="701">
        <f t="shared" si="183"/>
        <v>35</v>
      </c>
      <c r="P831" s="701">
        <f t="shared" si="183"/>
        <v>0</v>
      </c>
      <c r="Q831" s="702">
        <f t="shared" si="183"/>
        <v>0</v>
      </c>
      <c r="R831" s="89"/>
      <c r="S831" s="14"/>
    </row>
    <row r="832" spans="1:19" s="60" customFormat="1" ht="25.5">
      <c r="A832" s="1124" t="s">
        <v>9</v>
      </c>
      <c r="B832" s="1125" t="s">
        <v>11</v>
      </c>
      <c r="C832" s="1125" t="s">
        <v>10</v>
      </c>
      <c r="D832" s="1132"/>
      <c r="E832" s="1187" t="s">
        <v>985</v>
      </c>
      <c r="F832" s="967" t="s">
        <v>986</v>
      </c>
      <c r="G832" s="39">
        <v>100</v>
      </c>
      <c r="H832" s="39">
        <v>100</v>
      </c>
      <c r="I832" s="39">
        <v>100</v>
      </c>
      <c r="J832" s="39">
        <v>100</v>
      </c>
      <c r="K832" s="967" t="s">
        <v>987</v>
      </c>
      <c r="L832" s="1038" t="s">
        <v>988</v>
      </c>
      <c r="M832" s="46" t="s">
        <v>989</v>
      </c>
      <c r="N832" s="703">
        <v>624.29999999999995</v>
      </c>
      <c r="O832" s="741">
        <f>SUM(N832-Q832)</f>
        <v>0</v>
      </c>
      <c r="P832" s="741"/>
      <c r="Q832" s="720">
        <v>624.29999999999995</v>
      </c>
      <c r="R832" s="786" t="s">
        <v>990</v>
      </c>
      <c r="S832" s="6" t="s">
        <v>82</v>
      </c>
    </row>
    <row r="833" spans="1:19" s="60" customFormat="1" ht="26.25" thickBot="1">
      <c r="A833" s="1124"/>
      <c r="B833" s="1125"/>
      <c r="C833" s="1125"/>
      <c r="D833" s="1132"/>
      <c r="E833" s="1199"/>
      <c r="F833" s="967" t="s">
        <v>986</v>
      </c>
      <c r="G833" s="39">
        <v>100</v>
      </c>
      <c r="H833" s="39">
        <v>100</v>
      </c>
      <c r="I833" s="39">
        <v>100</v>
      </c>
      <c r="J833" s="39">
        <v>100</v>
      </c>
      <c r="K833" s="967" t="s">
        <v>987</v>
      </c>
      <c r="L833" s="80" t="s">
        <v>32</v>
      </c>
      <c r="M833" s="564" t="s">
        <v>991</v>
      </c>
      <c r="N833" s="789">
        <v>50</v>
      </c>
      <c r="O833" s="717">
        <f>SUM(N833-Q833)</f>
        <v>50</v>
      </c>
      <c r="P833" s="717"/>
      <c r="Q833" s="722"/>
      <c r="R833" s="786" t="s">
        <v>992</v>
      </c>
      <c r="S833" s="6" t="s">
        <v>82</v>
      </c>
    </row>
    <row r="834" spans="1:19" s="61" customFormat="1" ht="39" thickBot="1">
      <c r="A834" s="1124"/>
      <c r="B834" s="1125"/>
      <c r="C834" s="1125"/>
      <c r="D834" s="1132"/>
      <c r="E834" s="1187"/>
      <c r="F834" s="977" t="s">
        <v>174</v>
      </c>
      <c r="G834" s="983" t="s">
        <v>133</v>
      </c>
      <c r="H834" s="983" t="s">
        <v>133</v>
      </c>
      <c r="I834" s="983" t="s">
        <v>133</v>
      </c>
      <c r="J834" s="983" t="s">
        <v>133</v>
      </c>
      <c r="K834" s="107" t="s">
        <v>154</v>
      </c>
      <c r="L834" s="1421" t="s">
        <v>24</v>
      </c>
      <c r="M834" s="1422"/>
      <c r="N834" s="989">
        <f>SUM(N832:N833)</f>
        <v>674.3</v>
      </c>
      <c r="O834" s="961">
        <f>SUM(O832:O833)</f>
        <v>50</v>
      </c>
      <c r="P834" s="961">
        <f>SUM(P832:P833)</f>
        <v>0</v>
      </c>
      <c r="Q834" s="962">
        <f>SUM(Q832:Q833)</f>
        <v>624.29999999999995</v>
      </c>
      <c r="R834" s="89"/>
      <c r="S834" s="14"/>
    </row>
    <row r="835" spans="1:19" s="60" customFormat="1" ht="25.5">
      <c r="A835" s="1124" t="s">
        <v>9</v>
      </c>
      <c r="B835" s="1125" t="s">
        <v>11</v>
      </c>
      <c r="C835" s="1125" t="s">
        <v>11</v>
      </c>
      <c r="D835" s="1132"/>
      <c r="E835" s="1184" t="s">
        <v>993</v>
      </c>
      <c r="F835" s="967" t="s">
        <v>1044</v>
      </c>
      <c r="G835" s="39"/>
      <c r="H835" s="39"/>
      <c r="I835" s="39">
        <v>1</v>
      </c>
      <c r="J835" s="39"/>
      <c r="K835" s="1006" t="s">
        <v>848</v>
      </c>
      <c r="L835" s="260" t="s">
        <v>32</v>
      </c>
      <c r="M835" s="13" t="s">
        <v>841</v>
      </c>
      <c r="N835" s="133">
        <v>5</v>
      </c>
      <c r="O835" s="573">
        <f>SUM(N835-Q835)</f>
        <v>5</v>
      </c>
      <c r="P835" s="567"/>
      <c r="Q835" s="55"/>
      <c r="R835" s="786" t="s">
        <v>994</v>
      </c>
      <c r="S835" s="6" t="s">
        <v>15</v>
      </c>
    </row>
    <row r="836" spans="1:19" s="61" customFormat="1" ht="13.5" thickBot="1">
      <c r="A836" s="1124"/>
      <c r="B836" s="1125"/>
      <c r="C836" s="1125"/>
      <c r="D836" s="1132"/>
      <c r="E836" s="1184"/>
      <c r="F836" s="39"/>
      <c r="G836" s="39"/>
      <c r="H836" s="39"/>
      <c r="I836" s="39"/>
      <c r="J836" s="39"/>
      <c r="K836" s="39"/>
      <c r="L836" s="1037"/>
      <c r="M836" s="611"/>
      <c r="N836" s="1046"/>
      <c r="O836" s="160">
        <f>SUM(N836-Q836)</f>
        <v>0</v>
      </c>
      <c r="P836" s="160"/>
      <c r="Q836" s="963"/>
      <c r="R836" s="95"/>
      <c r="S836" s="6"/>
    </row>
    <row r="837" spans="1:19" s="61" customFormat="1" ht="39" thickBot="1">
      <c r="A837" s="1124"/>
      <c r="B837" s="1125"/>
      <c r="C837" s="1125"/>
      <c r="D837" s="1132"/>
      <c r="E837" s="1184"/>
      <c r="F837" s="977" t="s">
        <v>174</v>
      </c>
      <c r="G837" s="983" t="s">
        <v>133</v>
      </c>
      <c r="H837" s="983" t="s">
        <v>133</v>
      </c>
      <c r="I837" s="983" t="s">
        <v>133</v>
      </c>
      <c r="J837" s="983" t="s">
        <v>133</v>
      </c>
      <c r="K837" s="107" t="s">
        <v>154</v>
      </c>
      <c r="L837" s="1421" t="s">
        <v>24</v>
      </c>
      <c r="M837" s="1422"/>
      <c r="N837" s="989">
        <f t="shared" ref="N837:Q837" si="184">SUM(N835:N836)</f>
        <v>5</v>
      </c>
      <c r="O837" s="961">
        <f t="shared" si="184"/>
        <v>5</v>
      </c>
      <c r="P837" s="961">
        <f t="shared" si="184"/>
        <v>0</v>
      </c>
      <c r="Q837" s="962">
        <f t="shared" si="184"/>
        <v>0</v>
      </c>
      <c r="R837" s="89"/>
      <c r="S837" s="14"/>
    </row>
    <row r="838" spans="1:19" s="60" customFormat="1" ht="38.25">
      <c r="A838" s="1124" t="s">
        <v>9</v>
      </c>
      <c r="B838" s="1125" t="s">
        <v>11</v>
      </c>
      <c r="C838" s="1125" t="s">
        <v>33</v>
      </c>
      <c r="D838" s="1132"/>
      <c r="E838" s="1184" t="s">
        <v>995</v>
      </c>
      <c r="F838" s="967" t="s">
        <v>846</v>
      </c>
      <c r="G838" s="39"/>
      <c r="H838" s="39">
        <v>2</v>
      </c>
      <c r="I838" s="39"/>
      <c r="J838" s="39"/>
      <c r="K838" s="973" t="s">
        <v>840</v>
      </c>
      <c r="L838" s="260" t="s">
        <v>32</v>
      </c>
      <c r="M838" s="13" t="s">
        <v>841</v>
      </c>
      <c r="N838" s="713">
        <v>25</v>
      </c>
      <c r="O838" s="708">
        <f>SUM(N838-Q838)</f>
        <v>25</v>
      </c>
      <c r="P838" s="741"/>
      <c r="Q838" s="55"/>
      <c r="R838" s="790" t="s">
        <v>996</v>
      </c>
      <c r="S838" s="6" t="s">
        <v>16</v>
      </c>
    </row>
    <row r="839" spans="1:19" s="61" customFormat="1" ht="13.5" thickBot="1">
      <c r="A839" s="1124"/>
      <c r="B839" s="1125"/>
      <c r="C839" s="1125"/>
      <c r="D839" s="1132"/>
      <c r="E839" s="1183"/>
      <c r="F839" s="791"/>
      <c r="G839" s="791"/>
      <c r="H839" s="791"/>
      <c r="I839" s="791"/>
      <c r="J839" s="791"/>
      <c r="K839" s="791"/>
      <c r="L839" s="994"/>
      <c r="M839" s="611"/>
      <c r="N839" s="1046"/>
      <c r="O839" s="160">
        <f>SUM(N839-Q839)</f>
        <v>0</v>
      </c>
      <c r="P839" s="160"/>
      <c r="Q839" s="963"/>
      <c r="R839" s="95"/>
      <c r="S839" s="6"/>
    </row>
    <row r="840" spans="1:19" s="61" customFormat="1" ht="39" thickBot="1">
      <c r="A840" s="1124"/>
      <c r="B840" s="1125"/>
      <c r="C840" s="1125"/>
      <c r="D840" s="1132"/>
      <c r="E840" s="1183"/>
      <c r="F840" s="977" t="s">
        <v>174</v>
      </c>
      <c r="G840" s="983" t="s">
        <v>133</v>
      </c>
      <c r="H840" s="983" t="s">
        <v>133</v>
      </c>
      <c r="I840" s="983" t="s">
        <v>133</v>
      </c>
      <c r="J840" s="983" t="s">
        <v>133</v>
      </c>
      <c r="K840" s="107" t="s">
        <v>154</v>
      </c>
      <c r="L840" s="1539" t="s">
        <v>24</v>
      </c>
      <c r="M840" s="1422"/>
      <c r="N840" s="989">
        <f t="shared" ref="N840:Q840" si="185">SUM(N838:N839)</f>
        <v>25</v>
      </c>
      <c r="O840" s="961">
        <f t="shared" si="185"/>
        <v>25</v>
      </c>
      <c r="P840" s="961">
        <f t="shared" si="185"/>
        <v>0</v>
      </c>
      <c r="Q840" s="962">
        <f t="shared" si="185"/>
        <v>0</v>
      </c>
      <c r="R840" s="89"/>
      <c r="S840" s="14"/>
    </row>
    <row r="841" spans="1:19" s="60" customFormat="1" ht="13.5" thickBot="1">
      <c r="A841" s="15" t="s">
        <v>9</v>
      </c>
      <c r="B841" s="16" t="s">
        <v>11</v>
      </c>
      <c r="C841" s="768"/>
      <c r="D841" s="769"/>
      <c r="E841" s="1530" t="s">
        <v>23</v>
      </c>
      <c r="F841" s="1151"/>
      <c r="G841" s="1151"/>
      <c r="H841" s="1151"/>
      <c r="I841" s="1151"/>
      <c r="J841" s="1151"/>
      <c r="K841" s="1151"/>
      <c r="L841" s="1151"/>
      <c r="M841" s="1194"/>
      <c r="N841" s="781">
        <f>SUM(N831+N834+N837+N840)</f>
        <v>739.3</v>
      </c>
      <c r="O841" s="781">
        <f>SUM(O831+O834+O837+O840)</f>
        <v>115</v>
      </c>
      <c r="P841" s="781">
        <f>SUM(P831+P834+P837+P840)</f>
        <v>0</v>
      </c>
      <c r="Q841" s="792">
        <f>SUM(Q831+Q834+Q837+Q840)</f>
        <v>624.29999999999995</v>
      </c>
      <c r="R841" s="89"/>
      <c r="S841" s="14"/>
    </row>
    <row r="842" spans="1:19" s="60" customFormat="1" ht="27" customHeight="1" thickBot="1">
      <c r="A842" s="15" t="s">
        <v>9</v>
      </c>
      <c r="B842" s="16" t="s">
        <v>33</v>
      </c>
      <c r="C842" s="229"/>
      <c r="D842" s="793"/>
      <c r="E842" s="1195" t="s">
        <v>997</v>
      </c>
      <c r="F842" s="1670"/>
      <c r="G842" s="1196"/>
      <c r="H842" s="1196"/>
      <c r="I842" s="1196"/>
      <c r="J842" s="1196"/>
      <c r="K842" s="1196"/>
      <c r="L842" s="1196"/>
      <c r="M842" s="1196"/>
      <c r="N842" s="772"/>
      <c r="O842" s="772"/>
      <c r="P842" s="772"/>
      <c r="Q842" s="772"/>
      <c r="R842" s="794"/>
      <c r="S842" s="12"/>
    </row>
    <row r="843" spans="1:19" s="60" customFormat="1" ht="38.450000000000003" customHeight="1">
      <c r="A843" s="1373" t="s">
        <v>9</v>
      </c>
      <c r="B843" s="1376" t="s">
        <v>33</v>
      </c>
      <c r="C843" s="1376" t="s">
        <v>9</v>
      </c>
      <c r="D843" s="1379"/>
      <c r="E843" s="1382" t="s">
        <v>998</v>
      </c>
      <c r="F843" s="977" t="s">
        <v>999</v>
      </c>
      <c r="G843" s="595"/>
      <c r="H843" s="595" t="s">
        <v>15</v>
      </c>
      <c r="I843" s="595"/>
      <c r="J843" s="595"/>
      <c r="K843" s="977" t="s">
        <v>1000</v>
      </c>
      <c r="L843" s="978" t="s">
        <v>32</v>
      </c>
      <c r="M843" s="984" t="s">
        <v>841</v>
      </c>
      <c r="N843" s="703">
        <v>40</v>
      </c>
      <c r="O843" s="734">
        <f>SUM(N843-Q843)</f>
        <v>40</v>
      </c>
      <c r="P843" s="762"/>
      <c r="Q843" s="763"/>
      <c r="R843" s="138" t="s">
        <v>1001</v>
      </c>
      <c r="S843" s="6" t="s">
        <v>82</v>
      </c>
    </row>
    <row r="844" spans="1:19" s="60" customFormat="1" ht="30" customHeight="1" thickBot="1">
      <c r="A844" s="1374"/>
      <c r="B844" s="1377"/>
      <c r="C844" s="1377"/>
      <c r="D844" s="1380"/>
      <c r="E844" s="1383"/>
      <c r="F844" s="966"/>
      <c r="G844" s="966"/>
      <c r="H844" s="966"/>
      <c r="I844" s="966"/>
      <c r="J844" s="966"/>
      <c r="K844" s="966"/>
      <c r="L844" s="795"/>
      <c r="M844" s="984"/>
      <c r="N844" s="765"/>
      <c r="O844" s="704">
        <f>SUM(N844-Q844)</f>
        <v>0</v>
      </c>
      <c r="P844" s="796"/>
      <c r="Q844" s="797"/>
      <c r="R844" s="138"/>
      <c r="S844" s="6"/>
    </row>
    <row r="845" spans="1:19" s="60" customFormat="1" ht="39" thickBot="1">
      <c r="A845" s="1375"/>
      <c r="B845" s="1378"/>
      <c r="C845" s="1378"/>
      <c r="D845" s="1381"/>
      <c r="E845" s="1384"/>
      <c r="F845" s="977" t="s">
        <v>174</v>
      </c>
      <c r="G845" s="983" t="s">
        <v>133</v>
      </c>
      <c r="H845" s="983" t="s">
        <v>133</v>
      </c>
      <c r="I845" s="983" t="s">
        <v>133</v>
      </c>
      <c r="J845" s="983" t="s">
        <v>133</v>
      </c>
      <c r="K845" s="107" t="s">
        <v>154</v>
      </c>
      <c r="L845" s="1151" t="s">
        <v>24</v>
      </c>
      <c r="M845" s="1151"/>
      <c r="N845" s="701">
        <f t="shared" ref="N845:Q845" si="186">SUM(N843:N844)</f>
        <v>40</v>
      </c>
      <c r="O845" s="701">
        <f t="shared" si="186"/>
        <v>40</v>
      </c>
      <c r="P845" s="701">
        <f t="shared" si="186"/>
        <v>0</v>
      </c>
      <c r="Q845" s="702">
        <f t="shared" si="186"/>
        <v>0</v>
      </c>
      <c r="R845" s="138"/>
      <c r="S845" s="6"/>
    </row>
    <row r="846" spans="1:19" s="61" customFormat="1" ht="67.5" customHeight="1">
      <c r="A846" s="1124" t="s">
        <v>9</v>
      </c>
      <c r="B846" s="1125" t="s">
        <v>33</v>
      </c>
      <c r="C846" s="1125" t="s">
        <v>10</v>
      </c>
      <c r="D846" s="1132"/>
      <c r="E846" s="1187" t="s">
        <v>1002</v>
      </c>
      <c r="F846" s="975" t="s">
        <v>862</v>
      </c>
      <c r="G846" s="714"/>
      <c r="H846" s="714"/>
      <c r="I846" s="714">
        <v>1</v>
      </c>
      <c r="J846" s="714">
        <v>1</v>
      </c>
      <c r="K846" s="975" t="s">
        <v>137</v>
      </c>
      <c r="L846" s="79" t="s">
        <v>32</v>
      </c>
      <c r="M846" s="59" t="s">
        <v>56</v>
      </c>
      <c r="N846" s="798">
        <v>5</v>
      </c>
      <c r="O846" s="774">
        <f>SUM(N846-Q846)</f>
        <v>5</v>
      </c>
      <c r="P846" s="169"/>
      <c r="Q846" s="170"/>
      <c r="R846" s="799" t="s">
        <v>1003</v>
      </c>
      <c r="S846" s="6" t="s">
        <v>16</v>
      </c>
    </row>
    <row r="847" spans="1:19" s="61" customFormat="1" ht="13.5" thickBot="1">
      <c r="A847" s="1124"/>
      <c r="B847" s="1125"/>
      <c r="C847" s="1125"/>
      <c r="D847" s="1132"/>
      <c r="E847" s="1187"/>
      <c r="F847" s="714"/>
      <c r="G847" s="714"/>
      <c r="H847" s="714"/>
      <c r="I847" s="714"/>
      <c r="J847" s="714"/>
      <c r="K847" s="714"/>
      <c r="L847" s="79"/>
      <c r="M847" s="970"/>
      <c r="N847" s="800"/>
      <c r="O847" s="777">
        <f>SUM(N847-Q847)</f>
        <v>0</v>
      </c>
      <c r="P847" s="801"/>
      <c r="Q847" s="766"/>
      <c r="R847" s="88"/>
      <c r="S847" s="6"/>
    </row>
    <row r="848" spans="1:19" s="61" customFormat="1" ht="39" thickBot="1">
      <c r="A848" s="1124"/>
      <c r="B848" s="1125"/>
      <c r="C848" s="1125"/>
      <c r="D848" s="1132"/>
      <c r="E848" s="1186"/>
      <c r="F848" s="977" t="s">
        <v>174</v>
      </c>
      <c r="G848" s="983" t="s">
        <v>133</v>
      </c>
      <c r="H848" s="983" t="s">
        <v>133</v>
      </c>
      <c r="I848" s="983" t="s">
        <v>133</v>
      </c>
      <c r="J848" s="983" t="s">
        <v>133</v>
      </c>
      <c r="K848" s="107" t="s">
        <v>154</v>
      </c>
      <c r="L848" s="1151" t="s">
        <v>24</v>
      </c>
      <c r="M848" s="1151"/>
      <c r="N848" s="740">
        <f t="shared" ref="N848:Q848" si="187">SUM(N846:N847)</f>
        <v>5</v>
      </c>
      <c r="O848" s="745">
        <f t="shared" si="187"/>
        <v>5</v>
      </c>
      <c r="P848" s="745">
        <f t="shared" si="187"/>
        <v>0</v>
      </c>
      <c r="Q848" s="746">
        <f t="shared" si="187"/>
        <v>0</v>
      </c>
      <c r="R848" s="89"/>
      <c r="S848" s="14"/>
    </row>
    <row r="849" spans="1:19" s="60" customFormat="1" ht="13.5" thickBot="1">
      <c r="A849" s="15" t="s">
        <v>9</v>
      </c>
      <c r="B849" s="16" t="s">
        <v>33</v>
      </c>
      <c r="C849" s="802"/>
      <c r="D849" s="771"/>
      <c r="E849" s="1385" t="s">
        <v>23</v>
      </c>
      <c r="F849" s="1386"/>
      <c r="G849" s="1386"/>
      <c r="H849" s="1386"/>
      <c r="I849" s="1386"/>
      <c r="J849" s="1386"/>
      <c r="K849" s="1386"/>
      <c r="L849" s="1386"/>
      <c r="M849" s="1387"/>
      <c r="N849" s="701">
        <f t="shared" ref="N849:Q849" si="188">SUM(N845+N848)</f>
        <v>45</v>
      </c>
      <c r="O849" s="701">
        <f t="shared" si="188"/>
        <v>45</v>
      </c>
      <c r="P849" s="701">
        <f t="shared" si="188"/>
        <v>0</v>
      </c>
      <c r="Q849" s="702">
        <f t="shared" si="188"/>
        <v>0</v>
      </c>
      <c r="R849" s="89"/>
      <c r="S849" s="14"/>
    </row>
    <row r="850" spans="1:19" s="60" customFormat="1" ht="51.75" customHeight="1" thickBot="1">
      <c r="A850" s="15" t="s">
        <v>9</v>
      </c>
      <c r="B850" s="16" t="s">
        <v>12</v>
      </c>
      <c r="C850" s="229"/>
      <c r="D850" s="793"/>
      <c r="E850" s="1195" t="s">
        <v>1004</v>
      </c>
      <c r="F850" s="1196"/>
      <c r="G850" s="1196"/>
      <c r="H850" s="1196"/>
      <c r="I850" s="1196"/>
      <c r="J850" s="1196"/>
      <c r="K850" s="1196"/>
      <c r="L850" s="1196"/>
      <c r="M850" s="1196"/>
      <c r="N850" s="772"/>
      <c r="O850" s="772"/>
      <c r="P850" s="772"/>
      <c r="Q850" s="772"/>
      <c r="R850" s="794"/>
      <c r="S850" s="12"/>
    </row>
    <row r="851" spans="1:19" s="60" customFormat="1" ht="56.25" customHeight="1">
      <c r="A851" s="1373" t="s">
        <v>9</v>
      </c>
      <c r="B851" s="1376" t="s">
        <v>12</v>
      </c>
      <c r="C851" s="1376" t="s">
        <v>9</v>
      </c>
      <c r="D851" s="1379"/>
      <c r="E851" s="1382" t="s">
        <v>1005</v>
      </c>
      <c r="F851" s="977" t="s">
        <v>1006</v>
      </c>
      <c r="G851" s="595"/>
      <c r="H851" s="595" t="s">
        <v>1007</v>
      </c>
      <c r="I851" s="595" t="s">
        <v>1007</v>
      </c>
      <c r="J851" s="108" t="s">
        <v>1008</v>
      </c>
      <c r="K851" s="1663" t="s">
        <v>1009</v>
      </c>
      <c r="L851" s="978" t="s">
        <v>32</v>
      </c>
      <c r="M851" s="984" t="s">
        <v>841</v>
      </c>
      <c r="N851" s="703">
        <v>130</v>
      </c>
      <c r="O851" s="734">
        <f>SUM(N851-Q851)</f>
        <v>59</v>
      </c>
      <c r="P851" s="762"/>
      <c r="Q851" s="720">
        <v>71</v>
      </c>
      <c r="R851" s="775" t="s">
        <v>1010</v>
      </c>
      <c r="S851" s="108" t="s">
        <v>1011</v>
      </c>
    </row>
    <row r="852" spans="1:19" s="60" customFormat="1" ht="49.5" customHeight="1">
      <c r="A852" s="1374"/>
      <c r="B852" s="1377"/>
      <c r="C852" s="1377"/>
      <c r="D852" s="1380"/>
      <c r="E852" s="1383"/>
      <c r="F852" s="977" t="s">
        <v>1006</v>
      </c>
      <c r="G852" s="966"/>
      <c r="H852" s="966"/>
      <c r="I852" s="803" t="s">
        <v>1012</v>
      </c>
      <c r="J852" s="803" t="s">
        <v>1013</v>
      </c>
      <c r="K852" s="1360"/>
      <c r="L852" s="978" t="s">
        <v>32</v>
      </c>
      <c r="M852" s="984" t="s">
        <v>841</v>
      </c>
      <c r="N852" s="789"/>
      <c r="O852" s="718">
        <f t="shared" ref="O852" si="189">SUM(N852-Q852)</f>
        <v>0</v>
      </c>
      <c r="P852" s="804"/>
      <c r="Q852" s="716"/>
      <c r="R852" s="775" t="s">
        <v>1014</v>
      </c>
      <c r="S852" s="803" t="s">
        <v>1015</v>
      </c>
    </row>
    <row r="853" spans="1:19" s="60" customFormat="1" ht="38.25">
      <c r="A853" s="1374"/>
      <c r="B853" s="1377"/>
      <c r="C853" s="1377"/>
      <c r="D853" s="1380"/>
      <c r="E853" s="1383"/>
      <c r="F853" s="977" t="s">
        <v>1006</v>
      </c>
      <c r="G853" s="966"/>
      <c r="H853" s="966"/>
      <c r="I853" s="966"/>
      <c r="J853" s="803" t="s">
        <v>1016</v>
      </c>
      <c r="K853" s="1360"/>
      <c r="L853" s="977" t="s">
        <v>32</v>
      </c>
      <c r="M853" s="970" t="s">
        <v>841</v>
      </c>
      <c r="N853" s="789">
        <v>29</v>
      </c>
      <c r="O853" s="718">
        <f>SUM(N853-Q853)</f>
        <v>20</v>
      </c>
      <c r="P853" s="804"/>
      <c r="Q853" s="716">
        <v>9</v>
      </c>
      <c r="R853" s="775" t="s">
        <v>1017</v>
      </c>
      <c r="S853" s="803" t="s">
        <v>1016</v>
      </c>
    </row>
    <row r="854" spans="1:19" s="60" customFormat="1" ht="32.25" customHeight="1" thickBot="1">
      <c r="A854" s="1374"/>
      <c r="B854" s="1377"/>
      <c r="C854" s="1377"/>
      <c r="D854" s="1380"/>
      <c r="E854" s="1383"/>
      <c r="F854" s="977" t="s">
        <v>1006</v>
      </c>
      <c r="G854" s="966"/>
      <c r="H854" s="966"/>
      <c r="I854" s="966"/>
      <c r="J854" s="805" t="s">
        <v>1018</v>
      </c>
      <c r="K854" s="1361"/>
      <c r="L854" s="1048" t="s">
        <v>32</v>
      </c>
      <c r="M854" s="984" t="s">
        <v>841</v>
      </c>
      <c r="N854" s="765"/>
      <c r="O854" s="176">
        <f>SUM(N854-Q854)</f>
        <v>0</v>
      </c>
      <c r="P854" s="796"/>
      <c r="Q854" s="712"/>
      <c r="R854" s="806" t="s">
        <v>1019</v>
      </c>
      <c r="S854" s="805" t="s">
        <v>1018</v>
      </c>
    </row>
    <row r="855" spans="1:19" s="60" customFormat="1" ht="80.25" customHeight="1" thickBot="1">
      <c r="A855" s="1375"/>
      <c r="B855" s="1378"/>
      <c r="C855" s="1378"/>
      <c r="D855" s="1381"/>
      <c r="E855" s="1384"/>
      <c r="F855" s="977" t="s">
        <v>174</v>
      </c>
      <c r="G855" s="1122" t="s">
        <v>133</v>
      </c>
      <c r="H855" s="1122" t="s">
        <v>133</v>
      </c>
      <c r="I855" s="1122" t="s">
        <v>133</v>
      </c>
      <c r="J855" s="1122" t="s">
        <v>133</v>
      </c>
      <c r="K855" s="107" t="s">
        <v>154</v>
      </c>
      <c r="L855" s="1151" t="s">
        <v>24</v>
      </c>
      <c r="M855" s="1151"/>
      <c r="N855" s="730">
        <f>SUM(N851:N854)</f>
        <v>159</v>
      </c>
      <c r="O855" s="730">
        <f>SUM(O851:O854)</f>
        <v>79</v>
      </c>
      <c r="P855" s="702">
        <f>SUM(P851:P854)</f>
        <v>0</v>
      </c>
      <c r="Q855" s="702">
        <f>SUM(Q851:Q854)</f>
        <v>80</v>
      </c>
      <c r="R855" s="96"/>
      <c r="S855" s="14"/>
    </row>
    <row r="856" spans="1:19" s="60" customFormat="1" ht="13.5" thickBot="1">
      <c r="A856" s="15" t="s">
        <v>9</v>
      </c>
      <c r="B856" s="16" t="s">
        <v>12</v>
      </c>
      <c r="C856" s="802"/>
      <c r="D856" s="771"/>
      <c r="E856" s="1385" t="s">
        <v>23</v>
      </c>
      <c r="F856" s="1386"/>
      <c r="G856" s="1386"/>
      <c r="H856" s="1386"/>
      <c r="I856" s="1386"/>
      <c r="J856" s="1386"/>
      <c r="K856" s="1386"/>
      <c r="L856" s="1386"/>
      <c r="M856" s="1387"/>
      <c r="N856" s="807">
        <f t="shared" ref="N856:Q856" si="190">SUM(N855)</f>
        <v>159</v>
      </c>
      <c r="O856" s="807">
        <f t="shared" si="190"/>
        <v>79</v>
      </c>
      <c r="P856" s="807">
        <f t="shared" si="190"/>
        <v>0</v>
      </c>
      <c r="Q856" s="808">
        <f t="shared" si="190"/>
        <v>80</v>
      </c>
      <c r="R856" s="809"/>
      <c r="S856" s="14"/>
    </row>
    <row r="857" spans="1:19" s="60" customFormat="1" ht="13.5" thickBot="1">
      <c r="A857" s="810" t="s">
        <v>9</v>
      </c>
      <c r="B857" s="1388" t="s">
        <v>25</v>
      </c>
      <c r="C857" s="1389"/>
      <c r="D857" s="1390"/>
      <c r="E857" s="1390"/>
      <c r="F857" s="1390"/>
      <c r="G857" s="1390"/>
      <c r="H857" s="1390"/>
      <c r="I857" s="1390"/>
      <c r="J857" s="1390"/>
      <c r="K857" s="1390"/>
      <c r="L857" s="1390"/>
      <c r="M857" s="1391"/>
      <c r="N857" s="792">
        <f>SUM(N792+N827+N841+N849+N856)</f>
        <v>5532.7190000000001</v>
      </c>
      <c r="O857" s="792">
        <f>SUM(O792+O827+O841+O849+O856)</f>
        <v>4689.4189999999999</v>
      </c>
      <c r="P857" s="792">
        <f>SUM(P792+P827+P841+P849+P856)</f>
        <v>2726.6000000000004</v>
      </c>
      <c r="Q857" s="792">
        <f>SUM(Q792+Q827+Q841+Q849+Q856)</f>
        <v>843.3</v>
      </c>
      <c r="R857" s="89"/>
      <c r="S857" s="14"/>
    </row>
    <row r="858" spans="1:19" s="114" customFormat="1" ht="13.5" thickBot="1">
      <c r="A858" s="1392" t="s">
        <v>26</v>
      </c>
      <c r="B858" s="1393"/>
      <c r="C858" s="1393"/>
      <c r="D858" s="1393"/>
      <c r="E858" s="1393"/>
      <c r="F858" s="1393"/>
      <c r="G858" s="1393"/>
      <c r="H858" s="1393"/>
      <c r="I858" s="1393"/>
      <c r="J858" s="1393"/>
      <c r="K858" s="1393"/>
      <c r="L858" s="1393"/>
      <c r="M858" s="1393"/>
      <c r="N858" s="770">
        <f>SUM(N857)</f>
        <v>5532.7190000000001</v>
      </c>
      <c r="O858" s="770">
        <f t="shared" ref="O858:Q858" si="191">SUM(O857)</f>
        <v>4689.4189999999999</v>
      </c>
      <c r="P858" s="770">
        <f t="shared" si="191"/>
        <v>2726.6000000000004</v>
      </c>
      <c r="Q858" s="681">
        <f t="shared" si="191"/>
        <v>843.3</v>
      </c>
      <c r="R858" s="89"/>
      <c r="S858" s="14"/>
    </row>
    <row r="859" spans="1:19" s="114" customFormat="1" ht="13.5" thickBot="1">
      <c r="A859" s="811"/>
      <c r="B859" s="811"/>
      <c r="C859" s="811"/>
      <c r="D859" s="811"/>
      <c r="E859" s="811"/>
      <c r="F859" s="811"/>
      <c r="G859" s="811"/>
      <c r="H859" s="811"/>
      <c r="I859" s="811"/>
      <c r="J859" s="811"/>
      <c r="K859" s="811"/>
      <c r="L859" s="811"/>
      <c r="M859" s="811"/>
      <c r="N859" s="684"/>
      <c r="O859" s="684"/>
      <c r="P859" s="684"/>
      <c r="Q859" s="684"/>
      <c r="R859" s="289"/>
      <c r="S859" s="812"/>
    </row>
    <row r="860" spans="1:19" ht="13.5" thickBot="1">
      <c r="A860" s="1188" t="s">
        <v>68</v>
      </c>
      <c r="B860" s="1189"/>
      <c r="C860" s="1189"/>
      <c r="D860" s="1189"/>
      <c r="E860" s="1189"/>
      <c r="F860" s="1189"/>
      <c r="G860" s="1189"/>
      <c r="H860" s="1189"/>
      <c r="I860" s="1189"/>
      <c r="J860" s="1189"/>
      <c r="K860" s="1189"/>
      <c r="L860" s="1189"/>
      <c r="M860" s="1190"/>
      <c r="N860" s="1230" t="s">
        <v>130</v>
      </c>
      <c r="O860" s="1231"/>
      <c r="P860" s="1231"/>
      <c r="Q860" s="1232"/>
      <c r="S860" s="53"/>
    </row>
    <row r="861" spans="1:19" s="61" customFormat="1" ht="13.5" thickBot="1">
      <c r="A861" s="1394" t="s">
        <v>24</v>
      </c>
      <c r="B861" s="1395"/>
      <c r="C861" s="1395"/>
      <c r="D861" s="1395"/>
      <c r="E861" s="1395"/>
      <c r="F861" s="1395"/>
      <c r="G861" s="1395"/>
      <c r="H861" s="1395"/>
      <c r="I861" s="1395"/>
      <c r="J861" s="1395"/>
      <c r="K861" s="1395"/>
      <c r="L861" s="1395"/>
      <c r="M861" s="1396"/>
      <c r="N861" s="1397">
        <f>SUM(N862+N873)</f>
        <v>5532.719000000001</v>
      </c>
      <c r="O861" s="1398"/>
      <c r="P861" s="1398"/>
      <c r="Q861" s="1399"/>
      <c r="R861" s="813"/>
      <c r="S861" s="1119"/>
    </row>
    <row r="862" spans="1:19" s="61" customFormat="1" ht="13.5" thickBot="1">
      <c r="A862" s="1250" t="s">
        <v>28</v>
      </c>
      <c r="B862" s="1251"/>
      <c r="C862" s="1251"/>
      <c r="D862" s="1251"/>
      <c r="E862" s="1251"/>
      <c r="F862" s="1251"/>
      <c r="G862" s="1251"/>
      <c r="H862" s="1251"/>
      <c r="I862" s="1251"/>
      <c r="J862" s="1251"/>
      <c r="K862" s="1251"/>
      <c r="L862" s="1251"/>
      <c r="M862" s="1362"/>
      <c r="N862" s="1363">
        <f>SUM(N863:Q872)</f>
        <v>5521.719000000001</v>
      </c>
      <c r="O862" s="1364"/>
      <c r="P862" s="1364"/>
      <c r="Q862" s="1365"/>
      <c r="R862" s="813"/>
      <c r="S862" s="1119"/>
    </row>
    <row r="863" spans="1:19" s="61" customFormat="1">
      <c r="A863" s="1207" t="s">
        <v>47</v>
      </c>
      <c r="B863" s="1208"/>
      <c r="C863" s="1208"/>
      <c r="D863" s="1208"/>
      <c r="E863" s="1208"/>
      <c r="F863" s="1208"/>
      <c r="G863" s="1208"/>
      <c r="H863" s="1208"/>
      <c r="I863" s="1208"/>
      <c r="J863" s="1208"/>
      <c r="K863" s="1208"/>
      <c r="L863" s="1208"/>
      <c r="M863" s="1209"/>
      <c r="N863" s="1521">
        <f>SUMIF(L733:L860,"SB",N733:N860)</f>
        <v>4274.2</v>
      </c>
      <c r="O863" s="1522"/>
      <c r="P863" s="1522"/>
      <c r="Q863" s="1523"/>
      <c r="R863" s="814"/>
      <c r="S863" s="1120"/>
    </row>
    <row r="864" spans="1:19" s="61" customFormat="1">
      <c r="A864" s="1182" t="s">
        <v>48</v>
      </c>
      <c r="B864" s="1183"/>
      <c r="C864" s="1183"/>
      <c r="D864" s="1183"/>
      <c r="E864" s="1183"/>
      <c r="F864" s="1183"/>
      <c r="G864" s="1183"/>
      <c r="H864" s="1183"/>
      <c r="I864" s="1183"/>
      <c r="J864" s="1183"/>
      <c r="K864" s="1183"/>
      <c r="L864" s="1183"/>
      <c r="M864" s="1184"/>
      <c r="N864" s="1370">
        <f>SUMIF(L733:L860,"VD",N733:N860)</f>
        <v>559.81899999999996</v>
      </c>
      <c r="O864" s="1371"/>
      <c r="P864" s="1371"/>
      <c r="Q864" s="1372"/>
      <c r="R864" s="814"/>
      <c r="S864" s="1120"/>
    </row>
    <row r="865" spans="1:19" s="61" customFormat="1">
      <c r="A865" s="1367" t="s">
        <v>61</v>
      </c>
      <c r="B865" s="1368"/>
      <c r="C865" s="1368"/>
      <c r="D865" s="1368"/>
      <c r="E865" s="1368"/>
      <c r="F865" s="1368"/>
      <c r="G865" s="1368"/>
      <c r="H865" s="1368"/>
      <c r="I865" s="1368"/>
      <c r="J865" s="1368"/>
      <c r="K865" s="1368"/>
      <c r="L865" s="1368"/>
      <c r="M865" s="1369"/>
      <c r="N865" s="1370">
        <f>SUMIF(L733:L860,"ML",N733:N860)</f>
        <v>0</v>
      </c>
      <c r="O865" s="1371"/>
      <c r="P865" s="1371"/>
      <c r="Q865" s="1372"/>
      <c r="R865" s="814"/>
      <c r="S865" s="1120"/>
    </row>
    <row r="866" spans="1:19" s="61" customFormat="1">
      <c r="A866" s="1182" t="s">
        <v>49</v>
      </c>
      <c r="B866" s="1183"/>
      <c r="C866" s="1183"/>
      <c r="D866" s="1183"/>
      <c r="E866" s="1183"/>
      <c r="F866" s="1183"/>
      <c r="G866" s="1183"/>
      <c r="H866" s="1183"/>
      <c r="I866" s="1183"/>
      <c r="J866" s="1183"/>
      <c r="K866" s="1183"/>
      <c r="L866" s="1183"/>
      <c r="M866" s="1184"/>
      <c r="N866" s="1370">
        <f>SUMIF(L733:L860,"SP",N733:N860)</f>
        <v>44.3</v>
      </c>
      <c r="O866" s="1371"/>
      <c r="P866" s="1371"/>
      <c r="Q866" s="1372"/>
      <c r="R866" s="814"/>
      <c r="S866" s="1120"/>
    </row>
    <row r="867" spans="1:19" s="61" customFormat="1">
      <c r="A867" s="1191" t="s">
        <v>77</v>
      </c>
      <c r="B867" s="1192"/>
      <c r="C867" s="1192"/>
      <c r="D867" s="1192"/>
      <c r="E867" s="1192"/>
      <c r="F867" s="1192"/>
      <c r="G867" s="1192"/>
      <c r="H867" s="1192"/>
      <c r="I867" s="1192"/>
      <c r="J867" s="1192"/>
      <c r="K867" s="1192"/>
      <c r="L867" s="1192"/>
      <c r="M867" s="1193"/>
      <c r="N867" s="1370">
        <f>SUMIF(L733:L860,"ESB",N733:N860)</f>
        <v>0</v>
      </c>
      <c r="O867" s="1371"/>
      <c r="P867" s="1371"/>
      <c r="Q867" s="1372"/>
      <c r="R867" s="814"/>
      <c r="S867" s="1120"/>
    </row>
    <row r="868" spans="1:19" s="61" customFormat="1">
      <c r="A868" s="1182" t="s">
        <v>50</v>
      </c>
      <c r="B868" s="1183"/>
      <c r="C868" s="1183"/>
      <c r="D868" s="1183"/>
      <c r="E868" s="1183"/>
      <c r="F868" s="1183"/>
      <c r="G868" s="1183"/>
      <c r="H868" s="1183"/>
      <c r="I868" s="1183"/>
      <c r="J868" s="1183"/>
      <c r="K868" s="1183"/>
      <c r="L868" s="1183"/>
      <c r="M868" s="1184"/>
      <c r="N868" s="1370">
        <f>SUMIF(L732:L858,"VIP",N732:N858)</f>
        <v>0</v>
      </c>
      <c r="O868" s="1371"/>
      <c r="P868" s="1371"/>
      <c r="Q868" s="1372"/>
      <c r="R868" s="814"/>
      <c r="S868" s="1120"/>
    </row>
    <row r="869" spans="1:19" s="61" customFormat="1">
      <c r="A869" s="1182" t="s">
        <v>51</v>
      </c>
      <c r="B869" s="1183"/>
      <c r="C869" s="1183"/>
      <c r="D869" s="1183"/>
      <c r="E869" s="1183"/>
      <c r="F869" s="1183"/>
      <c r="G869" s="1183"/>
      <c r="H869" s="1183"/>
      <c r="I869" s="1183"/>
      <c r="J869" s="1183"/>
      <c r="K869" s="1183"/>
      <c r="L869" s="1183"/>
      <c r="M869" s="1184"/>
      <c r="N869" s="1370">
        <f>SUMIF(L733:L860,"SL",N733:N860)</f>
        <v>624.29999999999995</v>
      </c>
      <c r="O869" s="1371"/>
      <c r="P869" s="1371"/>
      <c r="Q869" s="1372"/>
      <c r="R869" s="814"/>
      <c r="S869" s="1120"/>
    </row>
    <row r="870" spans="1:19" s="61" customFormat="1">
      <c r="A870" s="1182" t="s">
        <v>60</v>
      </c>
      <c r="B870" s="1183"/>
      <c r="C870" s="1183"/>
      <c r="D870" s="1183"/>
      <c r="E870" s="1183"/>
      <c r="F870" s="1183"/>
      <c r="G870" s="1183"/>
      <c r="H870" s="1183"/>
      <c r="I870" s="1183"/>
      <c r="J870" s="1183"/>
      <c r="K870" s="1183"/>
      <c r="L870" s="1183"/>
      <c r="M870" s="1184"/>
      <c r="N870" s="1370">
        <f>SUMIF(L728:L850,"DK",N728:N850)</f>
        <v>0</v>
      </c>
      <c r="O870" s="1371"/>
      <c r="P870" s="1371"/>
      <c r="Q870" s="1372"/>
      <c r="R870" s="814"/>
      <c r="S870" s="1120"/>
    </row>
    <row r="871" spans="1:19" s="61" customFormat="1">
      <c r="A871" s="1182" t="s">
        <v>52</v>
      </c>
      <c r="B871" s="1183"/>
      <c r="C871" s="1183"/>
      <c r="D871" s="1183"/>
      <c r="E871" s="1183"/>
      <c r="F871" s="1183"/>
      <c r="G871" s="1183"/>
      <c r="H871" s="1183"/>
      <c r="I871" s="1183"/>
      <c r="J871" s="1183"/>
      <c r="K871" s="1183"/>
      <c r="L871" s="1183"/>
      <c r="M871" s="1184"/>
      <c r="N871" s="1370">
        <f>SUMIF(L728:L857,"VB",N728:N857)</f>
        <v>19.100000000000001</v>
      </c>
      <c r="O871" s="1371"/>
      <c r="P871" s="1371"/>
      <c r="Q871" s="1372"/>
      <c r="R871" s="814"/>
      <c r="S871" s="1120"/>
    </row>
    <row r="872" spans="1:19" ht="13.5" thickBot="1">
      <c r="A872" s="1185" t="s">
        <v>76</v>
      </c>
      <c r="B872" s="1186"/>
      <c r="C872" s="1186"/>
      <c r="D872" s="1186"/>
      <c r="E872" s="1186"/>
      <c r="F872" s="1186"/>
      <c r="G872" s="1186"/>
      <c r="H872" s="1186"/>
      <c r="I872" s="1186"/>
      <c r="J872" s="1186"/>
      <c r="K872" s="1186"/>
      <c r="L872" s="1186"/>
      <c r="M872" s="1187"/>
      <c r="N872" s="1370">
        <f>SUMIF(L728:L858,"KLB",N728:N858)</f>
        <v>0</v>
      </c>
      <c r="O872" s="1371"/>
      <c r="P872" s="1371"/>
      <c r="Q872" s="1372"/>
      <c r="R872" s="277"/>
      <c r="S872" s="49"/>
    </row>
    <row r="873" spans="1:19" s="61" customFormat="1" ht="13.5" thickBot="1">
      <c r="A873" s="1250" t="s">
        <v>29</v>
      </c>
      <c r="B873" s="1251"/>
      <c r="C873" s="1251"/>
      <c r="D873" s="1251"/>
      <c r="E873" s="1251"/>
      <c r="F873" s="1251"/>
      <c r="G873" s="1251"/>
      <c r="H873" s="1251"/>
      <c r="I873" s="1251"/>
      <c r="J873" s="1251"/>
      <c r="K873" s="1251"/>
      <c r="L873" s="1251"/>
      <c r="M873" s="1252"/>
      <c r="N873" s="1363">
        <f>SUM(N874:Q877)</f>
        <v>11</v>
      </c>
      <c r="O873" s="1364"/>
      <c r="P873" s="1364"/>
      <c r="Q873" s="1365"/>
      <c r="R873" s="813"/>
      <c r="S873" s="1119"/>
    </row>
    <row r="874" spans="1:19" s="61" customFormat="1">
      <c r="A874" s="1182" t="s">
        <v>53</v>
      </c>
      <c r="B874" s="1183"/>
      <c r="C874" s="1183"/>
      <c r="D874" s="1183"/>
      <c r="E874" s="1183"/>
      <c r="F874" s="1183"/>
      <c r="G874" s="1183"/>
      <c r="H874" s="1183"/>
      <c r="I874" s="1183"/>
      <c r="J874" s="1183"/>
      <c r="K874" s="1183"/>
      <c r="L874" s="1183"/>
      <c r="M874" s="1184"/>
      <c r="N874" s="1521">
        <f>SUMIF(L733:L860,"KL",N733:N860)</f>
        <v>0</v>
      </c>
      <c r="O874" s="1522"/>
      <c r="P874" s="1522"/>
      <c r="Q874" s="1523"/>
      <c r="R874" s="814"/>
      <c r="S874" s="1120"/>
    </row>
    <row r="875" spans="1:19" s="61" customFormat="1">
      <c r="A875" s="1182" t="s">
        <v>54</v>
      </c>
      <c r="B875" s="1183"/>
      <c r="C875" s="1183"/>
      <c r="D875" s="1183"/>
      <c r="E875" s="1183"/>
      <c r="F875" s="1183"/>
      <c r="G875" s="1183"/>
      <c r="H875" s="1183"/>
      <c r="I875" s="1183"/>
      <c r="J875" s="1183"/>
      <c r="K875" s="1183"/>
      <c r="L875" s="1183"/>
      <c r="M875" s="1184"/>
      <c r="N875" s="1370">
        <f>SUMIF(L733:L860,"ES",N733:N860)</f>
        <v>0</v>
      </c>
      <c r="O875" s="1371"/>
      <c r="P875" s="1371"/>
      <c r="Q875" s="1372"/>
      <c r="R875" s="814"/>
      <c r="S875" s="1120"/>
    </row>
    <row r="876" spans="1:19" s="61" customFormat="1">
      <c r="A876" s="1253" t="s">
        <v>62</v>
      </c>
      <c r="B876" s="1254"/>
      <c r="C876" s="1254"/>
      <c r="D876" s="1254"/>
      <c r="E876" s="1254"/>
      <c r="F876" s="1254"/>
      <c r="G876" s="1254"/>
      <c r="H876" s="1254"/>
      <c r="I876" s="1254"/>
      <c r="J876" s="1254"/>
      <c r="K876" s="1254"/>
      <c r="L876" s="1254"/>
      <c r="M876" s="1255"/>
      <c r="N876" s="1370">
        <f>SUMIF(L733:L860,"VBF",N733:N860)</f>
        <v>11</v>
      </c>
      <c r="O876" s="1371"/>
      <c r="P876" s="1371"/>
      <c r="Q876" s="1372"/>
      <c r="R876" s="814"/>
      <c r="S876" s="1120"/>
    </row>
    <row r="877" spans="1:19" s="61" customFormat="1" ht="13.5" thickBot="1">
      <c r="A877" s="1256" t="s">
        <v>55</v>
      </c>
      <c r="B877" s="1257"/>
      <c r="C877" s="1257"/>
      <c r="D877" s="1257"/>
      <c r="E877" s="1257"/>
      <c r="F877" s="1257"/>
      <c r="G877" s="1257"/>
      <c r="H877" s="1257"/>
      <c r="I877" s="1257"/>
      <c r="J877" s="1257"/>
      <c r="K877" s="1257"/>
      <c r="L877" s="1257"/>
      <c r="M877" s="1258"/>
      <c r="N877" s="1518">
        <f>SUMIF(L733:L860,"Kt.",N733:N860)</f>
        <v>0</v>
      </c>
      <c r="O877" s="1519"/>
      <c r="P877" s="1519"/>
      <c r="Q877" s="1520"/>
      <c r="R877" s="814"/>
      <c r="S877" s="1120"/>
    </row>
    <row r="878" spans="1:19" s="61" customFormat="1">
      <c r="A878" s="687"/>
      <c r="B878" s="687"/>
      <c r="C878" s="687"/>
      <c r="D878" s="687"/>
      <c r="E878" s="688"/>
      <c r="F878" s="687"/>
      <c r="G878" s="687"/>
      <c r="H878" s="687"/>
      <c r="I878" s="687"/>
      <c r="J878" s="687"/>
      <c r="K878" s="687"/>
      <c r="L878" s="688"/>
      <c r="M878" s="688"/>
      <c r="N878" s="1121"/>
      <c r="O878" s="1121" t="s">
        <v>1020</v>
      </c>
      <c r="P878" s="1121"/>
      <c r="Q878" s="1121"/>
      <c r="R878" s="689"/>
      <c r="S878" s="1070"/>
    </row>
    <row r="879" spans="1:19" s="61" customFormat="1">
      <c r="A879" s="687"/>
      <c r="B879" s="687"/>
      <c r="C879" s="687"/>
      <c r="D879" s="687"/>
      <c r="E879" s="688"/>
      <c r="F879" s="687"/>
      <c r="G879" s="687"/>
      <c r="H879" s="687"/>
      <c r="I879" s="687"/>
      <c r="J879" s="687"/>
      <c r="K879" s="687"/>
      <c r="L879" s="688"/>
      <c r="M879" s="688"/>
      <c r="N879" s="815"/>
      <c r="O879" s="815"/>
      <c r="P879" s="815"/>
      <c r="Q879" s="815"/>
      <c r="R879" s="689"/>
      <c r="S879" s="1070"/>
    </row>
  </sheetData>
  <mergeCells count="1510">
    <mergeCell ref="N862:Q862"/>
    <mergeCell ref="N863:Q863"/>
    <mergeCell ref="A864:M864"/>
    <mergeCell ref="N864:Q864"/>
    <mergeCell ref="E841:M841"/>
    <mergeCell ref="E842:M842"/>
    <mergeCell ref="A846:A848"/>
    <mergeCell ref="B846:B848"/>
    <mergeCell ref="C846:C848"/>
    <mergeCell ref="D846:D848"/>
    <mergeCell ref="E846:E848"/>
    <mergeCell ref="L848:M848"/>
    <mergeCell ref="E849:M849"/>
    <mergeCell ref="E850:M850"/>
    <mergeCell ref="A851:A855"/>
    <mergeCell ref="B851:B855"/>
    <mergeCell ref="C851:C855"/>
    <mergeCell ref="D851:D855"/>
    <mergeCell ref="E851:E855"/>
    <mergeCell ref="K851:K854"/>
    <mergeCell ref="L855:M855"/>
    <mergeCell ref="A863:M863"/>
    <mergeCell ref="A832:A834"/>
    <mergeCell ref="B832:B834"/>
    <mergeCell ref="C832:C834"/>
    <mergeCell ref="D832:D834"/>
    <mergeCell ref="E832:E834"/>
    <mergeCell ref="L834:M834"/>
    <mergeCell ref="A835:A837"/>
    <mergeCell ref="B835:B837"/>
    <mergeCell ref="C835:C837"/>
    <mergeCell ref="D835:D837"/>
    <mergeCell ref="E835:E837"/>
    <mergeCell ref="L837:M837"/>
    <mergeCell ref="A838:A840"/>
    <mergeCell ref="B838:B840"/>
    <mergeCell ref="C838:C840"/>
    <mergeCell ref="D838:D840"/>
    <mergeCell ref="E838:E840"/>
    <mergeCell ref="L840:M840"/>
    <mergeCell ref="C806:C808"/>
    <mergeCell ref="D806:D808"/>
    <mergeCell ref="E806:E808"/>
    <mergeCell ref="L808:M808"/>
    <mergeCell ref="A809:A811"/>
    <mergeCell ref="B809:B811"/>
    <mergeCell ref="C809:C811"/>
    <mergeCell ref="D809:D811"/>
    <mergeCell ref="E809:E811"/>
    <mergeCell ref="L811:M811"/>
    <mergeCell ref="A812:A814"/>
    <mergeCell ref="B812:B814"/>
    <mergeCell ref="C812:C814"/>
    <mergeCell ref="D812:D814"/>
    <mergeCell ref="E812:E814"/>
    <mergeCell ref="L814:M814"/>
    <mergeCell ref="A815:A817"/>
    <mergeCell ref="B815:B817"/>
    <mergeCell ref="C815:C817"/>
    <mergeCell ref="D815:D817"/>
    <mergeCell ref="E815:E817"/>
    <mergeCell ref="L817:M817"/>
    <mergeCell ref="E789:E791"/>
    <mergeCell ref="L791:M791"/>
    <mergeCell ref="E792:M792"/>
    <mergeCell ref="E793:M793"/>
    <mergeCell ref="F794:F795"/>
    <mergeCell ref="K794:K795"/>
    <mergeCell ref="A797:A799"/>
    <mergeCell ref="B797:B799"/>
    <mergeCell ref="C797:C799"/>
    <mergeCell ref="D797:D799"/>
    <mergeCell ref="E797:E799"/>
    <mergeCell ref="L799:M799"/>
    <mergeCell ref="A800:A802"/>
    <mergeCell ref="B800:B802"/>
    <mergeCell ref="C800:C802"/>
    <mergeCell ref="D800:D802"/>
    <mergeCell ref="E800:E802"/>
    <mergeCell ref="L802:M802"/>
    <mergeCell ref="A794:A796"/>
    <mergeCell ref="B794:B796"/>
    <mergeCell ref="C794:C796"/>
    <mergeCell ref="D794:D796"/>
    <mergeCell ref="E794:E796"/>
    <mergeCell ref="L796:M796"/>
    <mergeCell ref="K771:K774"/>
    <mergeCell ref="D759:D764"/>
    <mergeCell ref="A776:A778"/>
    <mergeCell ref="B776:B778"/>
    <mergeCell ref="C776:C778"/>
    <mergeCell ref="D776:D778"/>
    <mergeCell ref="E776:E778"/>
    <mergeCell ref="L778:M778"/>
    <mergeCell ref="A779:A781"/>
    <mergeCell ref="B779:B781"/>
    <mergeCell ref="C779:C781"/>
    <mergeCell ref="D779:D781"/>
    <mergeCell ref="E779:E781"/>
    <mergeCell ref="L781:M781"/>
    <mergeCell ref="A782:A785"/>
    <mergeCell ref="B782:B785"/>
    <mergeCell ref="C782:C785"/>
    <mergeCell ref="D782:D785"/>
    <mergeCell ref="E782:E785"/>
    <mergeCell ref="L785:M785"/>
    <mergeCell ref="A747:A749"/>
    <mergeCell ref="B747:B749"/>
    <mergeCell ref="C747:C749"/>
    <mergeCell ref="D747:D749"/>
    <mergeCell ref="E747:E749"/>
    <mergeCell ref="L749:M749"/>
    <mergeCell ref="E759:E764"/>
    <mergeCell ref="L764:M764"/>
    <mergeCell ref="A765:A767"/>
    <mergeCell ref="B765:B767"/>
    <mergeCell ref="C765:C767"/>
    <mergeCell ref="D765:D767"/>
    <mergeCell ref="E765:E767"/>
    <mergeCell ref="L767:M767"/>
    <mergeCell ref="A768:A770"/>
    <mergeCell ref="B768:B770"/>
    <mergeCell ref="C768:C770"/>
    <mergeCell ref="D768:D770"/>
    <mergeCell ref="E768:E770"/>
    <mergeCell ref="L770:M770"/>
    <mergeCell ref="J731:J732"/>
    <mergeCell ref="O731:P731"/>
    <mergeCell ref="Q731:Q732"/>
    <mergeCell ref="R731:R732"/>
    <mergeCell ref="S731:S732"/>
    <mergeCell ref="A721:M721"/>
    <mergeCell ref="E734:M734"/>
    <mergeCell ref="E735:M735"/>
    <mergeCell ref="A736:A739"/>
    <mergeCell ref="B736:B739"/>
    <mergeCell ref="C736:C739"/>
    <mergeCell ref="D736:D739"/>
    <mergeCell ref="E736:E739"/>
    <mergeCell ref="L739:M739"/>
    <mergeCell ref="A740:A746"/>
    <mergeCell ref="B740:B746"/>
    <mergeCell ref="C740:C746"/>
    <mergeCell ref="D740:D746"/>
    <mergeCell ref="E740:E746"/>
    <mergeCell ref="L746:M746"/>
    <mergeCell ref="A700:A702"/>
    <mergeCell ref="B700:B702"/>
    <mergeCell ref="C700:C702"/>
    <mergeCell ref="D700:D702"/>
    <mergeCell ref="E700:E702"/>
    <mergeCell ref="L702:M702"/>
    <mergeCell ref="A708:M708"/>
    <mergeCell ref="N708:Q708"/>
    <mergeCell ref="A709:M709"/>
    <mergeCell ref="N709:Q709"/>
    <mergeCell ref="A710:M710"/>
    <mergeCell ref="N710:Q710"/>
    <mergeCell ref="A711:M711"/>
    <mergeCell ref="N711:Q711"/>
    <mergeCell ref="B726:Q726"/>
    <mergeCell ref="A727:R727"/>
    <mergeCell ref="A729:A732"/>
    <mergeCell ref="B729:B732"/>
    <mergeCell ref="C729:C732"/>
    <mergeCell ref="D729:D732"/>
    <mergeCell ref="E729:E732"/>
    <mergeCell ref="F729:F732"/>
    <mergeCell ref="G729:J730"/>
    <mergeCell ref="K729:K732"/>
    <mergeCell ref="L729:L732"/>
    <mergeCell ref="M729:M732"/>
    <mergeCell ref="R729:S730"/>
    <mergeCell ref="N730:N732"/>
    <mergeCell ref="O730:Q730"/>
    <mergeCell ref="G731:G732"/>
    <mergeCell ref="H731:H732"/>
    <mergeCell ref="I731:I732"/>
    <mergeCell ref="D679:D681"/>
    <mergeCell ref="E679:E681"/>
    <mergeCell ref="F679:F680"/>
    <mergeCell ref="K679:K680"/>
    <mergeCell ref="L681:M681"/>
    <mergeCell ref="A682:A684"/>
    <mergeCell ref="B682:B684"/>
    <mergeCell ref="C682:C684"/>
    <mergeCell ref="D682:D684"/>
    <mergeCell ref="E682:E684"/>
    <mergeCell ref="K682:K683"/>
    <mergeCell ref="L684:M684"/>
    <mergeCell ref="E686:N686"/>
    <mergeCell ref="A687:A699"/>
    <mergeCell ref="B687:B699"/>
    <mergeCell ref="C687:C699"/>
    <mergeCell ref="D687:D699"/>
    <mergeCell ref="F687:F698"/>
    <mergeCell ref="K687:K698"/>
    <mergeCell ref="L699:M699"/>
    <mergeCell ref="E648:M648"/>
    <mergeCell ref="A649:A669"/>
    <mergeCell ref="B649:B664"/>
    <mergeCell ref="C649:C664"/>
    <mergeCell ref="D649:D650"/>
    <mergeCell ref="E649:E650"/>
    <mergeCell ref="F649:F668"/>
    <mergeCell ref="K649:K668"/>
    <mergeCell ref="D651:D652"/>
    <mergeCell ref="E651:E652"/>
    <mergeCell ref="D653:D664"/>
    <mergeCell ref="E653:E664"/>
    <mergeCell ref="B665:B669"/>
    <mergeCell ref="C665:C669"/>
    <mergeCell ref="D665:D669"/>
    <mergeCell ref="E665:E669"/>
    <mergeCell ref="L669:M669"/>
    <mergeCell ref="E635:E637"/>
    <mergeCell ref="L637:M637"/>
    <mergeCell ref="A638:A640"/>
    <mergeCell ref="B638:B640"/>
    <mergeCell ref="C638:C640"/>
    <mergeCell ref="D638:D640"/>
    <mergeCell ref="E638:E640"/>
    <mergeCell ref="L640:M640"/>
    <mergeCell ref="A641:A643"/>
    <mergeCell ref="B641:B643"/>
    <mergeCell ref="C641:C643"/>
    <mergeCell ref="D641:D643"/>
    <mergeCell ref="E641:E643"/>
    <mergeCell ref="L643:M643"/>
    <mergeCell ref="A644:A646"/>
    <mergeCell ref="B644:B646"/>
    <mergeCell ref="C644:C646"/>
    <mergeCell ref="D644:D646"/>
    <mergeCell ref="E644:E646"/>
    <mergeCell ref="L646:M646"/>
    <mergeCell ref="K598:K603"/>
    <mergeCell ref="L604:M604"/>
    <mergeCell ref="A605:A613"/>
    <mergeCell ref="B605:B613"/>
    <mergeCell ref="C605:C613"/>
    <mergeCell ref="D605:D613"/>
    <mergeCell ref="E605:E613"/>
    <mergeCell ref="F605:F612"/>
    <mergeCell ref="K605:K612"/>
    <mergeCell ref="L613:M613"/>
    <mergeCell ref="A614:A616"/>
    <mergeCell ref="B614:B616"/>
    <mergeCell ref="C614:C616"/>
    <mergeCell ref="D614:D616"/>
    <mergeCell ref="E614:E616"/>
    <mergeCell ref="L616:M616"/>
    <mergeCell ref="A617:A619"/>
    <mergeCell ref="B617:B619"/>
    <mergeCell ref="C617:C619"/>
    <mergeCell ref="D617:D619"/>
    <mergeCell ref="E617:E619"/>
    <mergeCell ref="L619:M619"/>
    <mergeCell ref="E579:E581"/>
    <mergeCell ref="L581:M581"/>
    <mergeCell ref="E583:M583"/>
    <mergeCell ref="A584:A587"/>
    <mergeCell ref="B584:B587"/>
    <mergeCell ref="C584:C587"/>
    <mergeCell ref="D584:D587"/>
    <mergeCell ref="E584:E587"/>
    <mergeCell ref="L587:M587"/>
    <mergeCell ref="A588:A591"/>
    <mergeCell ref="B588:B591"/>
    <mergeCell ref="C588:C591"/>
    <mergeCell ref="D588:D591"/>
    <mergeCell ref="E588:E591"/>
    <mergeCell ref="L591:M591"/>
    <mergeCell ref="A592:A594"/>
    <mergeCell ref="B592:B594"/>
    <mergeCell ref="C592:C594"/>
    <mergeCell ref="D592:D594"/>
    <mergeCell ref="E592:E594"/>
    <mergeCell ref="L594:M594"/>
    <mergeCell ref="E556:E558"/>
    <mergeCell ref="L558:M558"/>
    <mergeCell ref="A559:A562"/>
    <mergeCell ref="B559:B562"/>
    <mergeCell ref="C559:C562"/>
    <mergeCell ref="D559:D562"/>
    <mergeCell ref="E559:E562"/>
    <mergeCell ref="L562:M562"/>
    <mergeCell ref="A563:A571"/>
    <mergeCell ref="B563:B571"/>
    <mergeCell ref="C563:C571"/>
    <mergeCell ref="D563:D571"/>
    <mergeCell ref="E563:E571"/>
    <mergeCell ref="F563:F570"/>
    <mergeCell ref="K563:K570"/>
    <mergeCell ref="L571:M571"/>
    <mergeCell ref="A572:A574"/>
    <mergeCell ref="B572:B574"/>
    <mergeCell ref="C572:C574"/>
    <mergeCell ref="D572:D574"/>
    <mergeCell ref="E572:E574"/>
    <mergeCell ref="L574:M574"/>
    <mergeCell ref="D549:D552"/>
    <mergeCell ref="E549:E552"/>
    <mergeCell ref="F549:F552"/>
    <mergeCell ref="G549:J550"/>
    <mergeCell ref="K549:K552"/>
    <mergeCell ref="L549:L552"/>
    <mergeCell ref="M549:M552"/>
    <mergeCell ref="N549:Q549"/>
    <mergeCell ref="R549:S550"/>
    <mergeCell ref="N550:N552"/>
    <mergeCell ref="O550:Q550"/>
    <mergeCell ref="G551:G552"/>
    <mergeCell ref="H551:H552"/>
    <mergeCell ref="I551:I552"/>
    <mergeCell ref="J551:J552"/>
    <mergeCell ref="O551:P551"/>
    <mergeCell ref="Q551:Q552"/>
    <mergeCell ref="R551:R552"/>
    <mergeCell ref="S551:S552"/>
    <mergeCell ref="N527:Q527"/>
    <mergeCell ref="A528:M528"/>
    <mergeCell ref="N528:Q528"/>
    <mergeCell ref="A529:M529"/>
    <mergeCell ref="N529:Q529"/>
    <mergeCell ref="A530:M530"/>
    <mergeCell ref="N530:Q530"/>
    <mergeCell ref="E546:Q546"/>
    <mergeCell ref="N540:Q540"/>
    <mergeCell ref="N541:Q541"/>
    <mergeCell ref="N542:Q542"/>
    <mergeCell ref="N543:Q543"/>
    <mergeCell ref="A531:M531"/>
    <mergeCell ref="N531:Q531"/>
    <mergeCell ref="A532:M532"/>
    <mergeCell ref="N532:Q532"/>
    <mergeCell ref="A533:M533"/>
    <mergeCell ref="N533:Q533"/>
    <mergeCell ref="A534:M534"/>
    <mergeCell ref="N534:Q534"/>
    <mergeCell ref="A535:M535"/>
    <mergeCell ref="N535:Q535"/>
    <mergeCell ref="E498:E502"/>
    <mergeCell ref="L502:M502"/>
    <mergeCell ref="A503:A505"/>
    <mergeCell ref="B503:B505"/>
    <mergeCell ref="C503:C505"/>
    <mergeCell ref="E511:M511"/>
    <mergeCell ref="A512:A516"/>
    <mergeCell ref="B512:B516"/>
    <mergeCell ref="C512:C516"/>
    <mergeCell ref="D512:D516"/>
    <mergeCell ref="E512:E516"/>
    <mergeCell ref="F512:F513"/>
    <mergeCell ref="I512:I513"/>
    <mergeCell ref="F514:F515"/>
    <mergeCell ref="L516:M516"/>
    <mergeCell ref="A517:A519"/>
    <mergeCell ref="B517:B519"/>
    <mergeCell ref="C517:C519"/>
    <mergeCell ref="D517:D519"/>
    <mergeCell ref="E517:E519"/>
    <mergeCell ref="L519:M519"/>
    <mergeCell ref="A483:A485"/>
    <mergeCell ref="B483:B485"/>
    <mergeCell ref="C483:C485"/>
    <mergeCell ref="D483:D485"/>
    <mergeCell ref="E483:E485"/>
    <mergeCell ref="F483:F484"/>
    <mergeCell ref="L485:M485"/>
    <mergeCell ref="A474:A476"/>
    <mergeCell ref="B474:B476"/>
    <mergeCell ref="C474:C476"/>
    <mergeCell ref="D474:D476"/>
    <mergeCell ref="D503:D505"/>
    <mergeCell ref="E503:E505"/>
    <mergeCell ref="L505:M505"/>
    <mergeCell ref="A489:A491"/>
    <mergeCell ref="B489:B491"/>
    <mergeCell ref="C489:C491"/>
    <mergeCell ref="D489:D491"/>
    <mergeCell ref="L495:M495"/>
    <mergeCell ref="E489:E491"/>
    <mergeCell ref="L491:M491"/>
    <mergeCell ref="A492:A495"/>
    <mergeCell ref="B492:B495"/>
    <mergeCell ref="C492:C495"/>
    <mergeCell ref="D492:D495"/>
    <mergeCell ref="E492:E495"/>
    <mergeCell ref="E496:M496"/>
    <mergeCell ref="E497:M497"/>
    <mergeCell ref="A498:A502"/>
    <mergeCell ref="B498:B502"/>
    <mergeCell ref="C498:C502"/>
    <mergeCell ref="D498:D502"/>
    <mergeCell ref="A464:A466"/>
    <mergeCell ref="B464:B466"/>
    <mergeCell ref="C464:C466"/>
    <mergeCell ref="D464:D466"/>
    <mergeCell ref="E464:E466"/>
    <mergeCell ref="L466:M466"/>
    <mergeCell ref="E474:E476"/>
    <mergeCell ref="L476:M476"/>
    <mergeCell ref="A477:A479"/>
    <mergeCell ref="B477:B479"/>
    <mergeCell ref="C477:C479"/>
    <mergeCell ref="D477:D479"/>
    <mergeCell ref="E477:E479"/>
    <mergeCell ref="L479:M479"/>
    <mergeCell ref="A480:A482"/>
    <mergeCell ref="B480:B482"/>
    <mergeCell ref="C480:C482"/>
    <mergeCell ref="D480:D482"/>
    <mergeCell ref="E480:E482"/>
    <mergeCell ref="L482:M482"/>
    <mergeCell ref="A452:A454"/>
    <mergeCell ref="B452:B454"/>
    <mergeCell ref="C452:C454"/>
    <mergeCell ref="D452:D454"/>
    <mergeCell ref="E452:E454"/>
    <mergeCell ref="L454:M454"/>
    <mergeCell ref="A455:A457"/>
    <mergeCell ref="B455:B457"/>
    <mergeCell ref="C455:C457"/>
    <mergeCell ref="D455:D457"/>
    <mergeCell ref="E455:E457"/>
    <mergeCell ref="F455:F456"/>
    <mergeCell ref="K455:K456"/>
    <mergeCell ref="L457:M457"/>
    <mergeCell ref="A458:A463"/>
    <mergeCell ref="B458:B463"/>
    <mergeCell ref="C458:C463"/>
    <mergeCell ref="D458:D463"/>
    <mergeCell ref="E458:E463"/>
    <mergeCell ref="F460:F462"/>
    <mergeCell ref="L463:M463"/>
    <mergeCell ref="R406:S407"/>
    <mergeCell ref="N407:N409"/>
    <mergeCell ref="O407:Q407"/>
    <mergeCell ref="G408:G409"/>
    <mergeCell ref="H408:H409"/>
    <mergeCell ref="I408:I409"/>
    <mergeCell ref="J408:J409"/>
    <mergeCell ref="O408:P408"/>
    <mergeCell ref="Q408:Q409"/>
    <mergeCell ref="R408:R409"/>
    <mergeCell ref="S408:S409"/>
    <mergeCell ref="E411:M411"/>
    <mergeCell ref="E412:M412"/>
    <mergeCell ref="A413:A415"/>
    <mergeCell ref="B413:B415"/>
    <mergeCell ref="C413:C415"/>
    <mergeCell ref="D413:D415"/>
    <mergeCell ref="E413:E415"/>
    <mergeCell ref="L415:M415"/>
    <mergeCell ref="A406:A409"/>
    <mergeCell ref="B406:B409"/>
    <mergeCell ref="C406:C409"/>
    <mergeCell ref="D406:D409"/>
    <mergeCell ref="E406:E409"/>
    <mergeCell ref="F406:F409"/>
    <mergeCell ref="G406:J407"/>
    <mergeCell ref="A369:A371"/>
    <mergeCell ref="B369:B371"/>
    <mergeCell ref="C369:C371"/>
    <mergeCell ref="D369:D371"/>
    <mergeCell ref="E369:E371"/>
    <mergeCell ref="A375:A378"/>
    <mergeCell ref="B375:B378"/>
    <mergeCell ref="C375:C378"/>
    <mergeCell ref="D375:D378"/>
    <mergeCell ref="E375:E378"/>
    <mergeCell ref="L378:M378"/>
    <mergeCell ref="E379:M379"/>
    <mergeCell ref="L371:M371"/>
    <mergeCell ref="A372:A374"/>
    <mergeCell ref="B372:B374"/>
    <mergeCell ref="C372:C374"/>
    <mergeCell ref="D372:D374"/>
    <mergeCell ref="E372:E374"/>
    <mergeCell ref="L374:M374"/>
    <mergeCell ref="E340:M340"/>
    <mergeCell ref="E341:M341"/>
    <mergeCell ref="A342:A345"/>
    <mergeCell ref="B342:B345"/>
    <mergeCell ref="C342:C345"/>
    <mergeCell ref="D342:D345"/>
    <mergeCell ref="E342:E345"/>
    <mergeCell ref="L345:M345"/>
    <mergeCell ref="A346:A349"/>
    <mergeCell ref="B346:B349"/>
    <mergeCell ref="C346:C349"/>
    <mergeCell ref="D346:D349"/>
    <mergeCell ref="E346:E349"/>
    <mergeCell ref="L349:M349"/>
    <mergeCell ref="B365:B368"/>
    <mergeCell ref="C365:C368"/>
    <mergeCell ref="D365:D368"/>
    <mergeCell ref="E365:E368"/>
    <mergeCell ref="L368:M368"/>
    <mergeCell ref="A365:A368"/>
    <mergeCell ref="N330:Q330"/>
    <mergeCell ref="R330:S331"/>
    <mergeCell ref="N331:N333"/>
    <mergeCell ref="O331:Q331"/>
    <mergeCell ref="G332:G333"/>
    <mergeCell ref="H332:H333"/>
    <mergeCell ref="I332:I333"/>
    <mergeCell ref="J332:J333"/>
    <mergeCell ref="O332:P332"/>
    <mergeCell ref="Q332:Q333"/>
    <mergeCell ref="R332:R333"/>
    <mergeCell ref="S332:S333"/>
    <mergeCell ref="E335:M335"/>
    <mergeCell ref="A337:A339"/>
    <mergeCell ref="B337:B339"/>
    <mergeCell ref="C337:C339"/>
    <mergeCell ref="D337:D339"/>
    <mergeCell ref="E337:E339"/>
    <mergeCell ref="L339:M339"/>
    <mergeCell ref="L294:M294"/>
    <mergeCell ref="A295:A297"/>
    <mergeCell ref="B295:B297"/>
    <mergeCell ref="C295:C297"/>
    <mergeCell ref="D295:D297"/>
    <mergeCell ref="E295:E297"/>
    <mergeCell ref="L297:M297"/>
    <mergeCell ref="E298:M298"/>
    <mergeCell ref="E299:M299"/>
    <mergeCell ref="A300:A302"/>
    <mergeCell ref="B300:B302"/>
    <mergeCell ref="C300:C302"/>
    <mergeCell ref="D300:D302"/>
    <mergeCell ref="E300:E302"/>
    <mergeCell ref="L302:M302"/>
    <mergeCell ref="G330:J331"/>
    <mergeCell ref="K330:K333"/>
    <mergeCell ref="L330:L333"/>
    <mergeCell ref="M330:M333"/>
    <mergeCell ref="A268:A270"/>
    <mergeCell ref="B268:B270"/>
    <mergeCell ref="C268:C270"/>
    <mergeCell ref="D268:D270"/>
    <mergeCell ref="E268:E270"/>
    <mergeCell ref="L270:M270"/>
    <mergeCell ref="A271:A275"/>
    <mergeCell ref="B271:B275"/>
    <mergeCell ref="C271:C275"/>
    <mergeCell ref="D271:D275"/>
    <mergeCell ref="E271:E275"/>
    <mergeCell ref="L275:M275"/>
    <mergeCell ref="A276:A278"/>
    <mergeCell ref="B276:B278"/>
    <mergeCell ref="C276:C278"/>
    <mergeCell ref="D276:D278"/>
    <mergeCell ref="E276:E278"/>
    <mergeCell ref="L278:M278"/>
    <mergeCell ref="E254:E257"/>
    <mergeCell ref="L257:M257"/>
    <mergeCell ref="A258:A260"/>
    <mergeCell ref="B258:B260"/>
    <mergeCell ref="C258:C260"/>
    <mergeCell ref="D258:D260"/>
    <mergeCell ref="E258:E260"/>
    <mergeCell ref="F258:F259"/>
    <mergeCell ref="L260:M260"/>
    <mergeCell ref="A261:A264"/>
    <mergeCell ref="B261:B264"/>
    <mergeCell ref="C261:C264"/>
    <mergeCell ref="D261:D264"/>
    <mergeCell ref="E261:E264"/>
    <mergeCell ref="L264:M264"/>
    <mergeCell ref="A265:A267"/>
    <mergeCell ref="B265:B267"/>
    <mergeCell ref="C265:C267"/>
    <mergeCell ref="D265:D267"/>
    <mergeCell ref="E265:E267"/>
    <mergeCell ref="L267:M267"/>
    <mergeCell ref="A254:A257"/>
    <mergeCell ref="B254:B257"/>
    <mergeCell ref="C254:C257"/>
    <mergeCell ref="D254:D257"/>
    <mergeCell ref="R238:R239"/>
    <mergeCell ref="S238:S239"/>
    <mergeCell ref="L242:M242"/>
    <mergeCell ref="E243:M243"/>
    <mergeCell ref="E244:M244"/>
    <mergeCell ref="A245:A247"/>
    <mergeCell ref="B245:B247"/>
    <mergeCell ref="C245:C247"/>
    <mergeCell ref="D245:D247"/>
    <mergeCell ref="E245:E247"/>
    <mergeCell ref="L247:M247"/>
    <mergeCell ref="E248:M248"/>
    <mergeCell ref="E249:M249"/>
    <mergeCell ref="A250:A253"/>
    <mergeCell ref="B250:B253"/>
    <mergeCell ref="C250:C253"/>
    <mergeCell ref="D250:D253"/>
    <mergeCell ref="E250:E253"/>
    <mergeCell ref="L253:M253"/>
    <mergeCell ref="A237:A242"/>
    <mergeCell ref="B237:B242"/>
    <mergeCell ref="C237:C242"/>
    <mergeCell ref="D237:D242"/>
    <mergeCell ref="E237:E242"/>
    <mergeCell ref="A227:A229"/>
    <mergeCell ref="B227:B229"/>
    <mergeCell ref="C227:C229"/>
    <mergeCell ref="D227:D229"/>
    <mergeCell ref="E227:E229"/>
    <mergeCell ref="L229:M229"/>
    <mergeCell ref="A230:A233"/>
    <mergeCell ref="B230:B233"/>
    <mergeCell ref="C230:C233"/>
    <mergeCell ref="D230:D233"/>
    <mergeCell ref="E230:E233"/>
    <mergeCell ref="L233:M233"/>
    <mergeCell ref="A234:A236"/>
    <mergeCell ref="B234:B236"/>
    <mergeCell ref="C234:C236"/>
    <mergeCell ref="D234:D236"/>
    <mergeCell ref="E234:E236"/>
    <mergeCell ref="L236:M236"/>
    <mergeCell ref="R216:R217"/>
    <mergeCell ref="S216:S217"/>
    <mergeCell ref="E219:L219"/>
    <mergeCell ref="E220:L220"/>
    <mergeCell ref="A221:A223"/>
    <mergeCell ref="B221:B223"/>
    <mergeCell ref="C221:C223"/>
    <mergeCell ref="D221:D223"/>
    <mergeCell ref="E221:E223"/>
    <mergeCell ref="F221:F222"/>
    <mergeCell ref="K221:K222"/>
    <mergeCell ref="L223:M223"/>
    <mergeCell ref="A224:A226"/>
    <mergeCell ref="B224:B226"/>
    <mergeCell ref="C224:C226"/>
    <mergeCell ref="D224:D226"/>
    <mergeCell ref="E224:E226"/>
    <mergeCell ref="L226:M226"/>
    <mergeCell ref="C214:C217"/>
    <mergeCell ref="D214:D217"/>
    <mergeCell ref="E214:E217"/>
    <mergeCell ref="F214:F217"/>
    <mergeCell ref="G214:J215"/>
    <mergeCell ref="K214:K217"/>
    <mergeCell ref="L214:L217"/>
    <mergeCell ref="M214:M217"/>
    <mergeCell ref="N214:Q214"/>
    <mergeCell ref="R214:S215"/>
    <mergeCell ref="N215:N217"/>
    <mergeCell ref="O215:Q215"/>
    <mergeCell ref="G216:G217"/>
    <mergeCell ref="B214:B217"/>
    <mergeCell ref="A210:Q210"/>
    <mergeCell ref="A211:Q211"/>
    <mergeCell ref="B189:M189"/>
    <mergeCell ref="A204:M204"/>
    <mergeCell ref="N204:Q204"/>
    <mergeCell ref="A205:M205"/>
    <mergeCell ref="N205:Q205"/>
    <mergeCell ref="A206:M206"/>
    <mergeCell ref="N206:Q206"/>
    <mergeCell ref="A207:M207"/>
    <mergeCell ref="N207:Q207"/>
    <mergeCell ref="A208:M208"/>
    <mergeCell ref="N208:Q208"/>
    <mergeCell ref="A194:M194"/>
    <mergeCell ref="N194:Q194"/>
    <mergeCell ref="A195:M195"/>
    <mergeCell ref="N195:Q195"/>
    <mergeCell ref="A196:M196"/>
    <mergeCell ref="N196:Q196"/>
    <mergeCell ref="A197:M197"/>
    <mergeCell ref="N197:Q197"/>
    <mergeCell ref="A198:M198"/>
    <mergeCell ref="N198:Q198"/>
    <mergeCell ref="A192:M192"/>
    <mergeCell ref="N192:Q192"/>
    <mergeCell ref="A193:M193"/>
    <mergeCell ref="N193:Q193"/>
    <mergeCell ref="C175:C177"/>
    <mergeCell ref="D175:D177"/>
    <mergeCell ref="E175:E177"/>
    <mergeCell ref="L177:M177"/>
    <mergeCell ref="E178:M178"/>
    <mergeCell ref="A180:A186"/>
    <mergeCell ref="B180:B186"/>
    <mergeCell ref="C180:C186"/>
    <mergeCell ref="D180:D186"/>
    <mergeCell ref="E180:E186"/>
    <mergeCell ref="L186:M186"/>
    <mergeCell ref="E168:M168"/>
    <mergeCell ref="A172:A174"/>
    <mergeCell ref="B172:B174"/>
    <mergeCell ref="C172:C174"/>
    <mergeCell ref="D172:D174"/>
    <mergeCell ref="E172:E174"/>
    <mergeCell ref="L174:M174"/>
    <mergeCell ref="A175:A177"/>
    <mergeCell ref="B175:B177"/>
    <mergeCell ref="E159:M159"/>
    <mergeCell ref="A161:A163"/>
    <mergeCell ref="B161:B163"/>
    <mergeCell ref="C161:C163"/>
    <mergeCell ref="D161:D163"/>
    <mergeCell ref="E161:E163"/>
    <mergeCell ref="L163:M163"/>
    <mergeCell ref="A164:A166"/>
    <mergeCell ref="B164:B166"/>
    <mergeCell ref="C164:C166"/>
    <mergeCell ref="D164:D166"/>
    <mergeCell ref="E164:E166"/>
    <mergeCell ref="L166:M166"/>
    <mergeCell ref="E167:M167"/>
    <mergeCell ref="A169:A171"/>
    <mergeCell ref="B169:B171"/>
    <mergeCell ref="C169:C171"/>
    <mergeCell ref="D169:D171"/>
    <mergeCell ref="E169:E171"/>
    <mergeCell ref="L171:M171"/>
    <mergeCell ref="E160:M160"/>
    <mergeCell ref="A133:A135"/>
    <mergeCell ref="B133:B135"/>
    <mergeCell ref="C133:C135"/>
    <mergeCell ref="D133:D135"/>
    <mergeCell ref="E133:E135"/>
    <mergeCell ref="L135:M135"/>
    <mergeCell ref="B147:B149"/>
    <mergeCell ref="C147:C149"/>
    <mergeCell ref="D147:D149"/>
    <mergeCell ref="E147:E149"/>
    <mergeCell ref="L149:M149"/>
    <mergeCell ref="E146:M146"/>
    <mergeCell ref="E155:E158"/>
    <mergeCell ref="L158:M158"/>
    <mergeCell ref="E142:E144"/>
    <mergeCell ref="L144:M144"/>
    <mergeCell ref="E145:M145"/>
    <mergeCell ref="A147:A149"/>
    <mergeCell ref="R113:S113"/>
    <mergeCell ref="A114:A117"/>
    <mergeCell ref="B114:B117"/>
    <mergeCell ref="C114:C117"/>
    <mergeCell ref="D114:D117"/>
    <mergeCell ref="E114:E117"/>
    <mergeCell ref="F114:F117"/>
    <mergeCell ref="G114:J115"/>
    <mergeCell ref="K114:K117"/>
    <mergeCell ref="L114:L117"/>
    <mergeCell ref="M114:M117"/>
    <mergeCell ref="N114:Q114"/>
    <mergeCell ref="R114:S115"/>
    <mergeCell ref="N115:N117"/>
    <mergeCell ref="O115:Q115"/>
    <mergeCell ref="G116:G117"/>
    <mergeCell ref="H116:H117"/>
    <mergeCell ref="I116:I117"/>
    <mergeCell ref="J116:J117"/>
    <mergeCell ref="O116:P116"/>
    <mergeCell ref="Q116:Q117"/>
    <mergeCell ref="R116:R117"/>
    <mergeCell ref="S116:S117"/>
    <mergeCell ref="A870:M870"/>
    <mergeCell ref="N870:Q870"/>
    <mergeCell ref="B9:B12"/>
    <mergeCell ref="C9:C12"/>
    <mergeCell ref="D9:D12"/>
    <mergeCell ref="E9:E12"/>
    <mergeCell ref="K9:K12"/>
    <mergeCell ref="L9:L12"/>
    <mergeCell ref="M9:M12"/>
    <mergeCell ref="O10:Q10"/>
    <mergeCell ref="E14:M14"/>
    <mergeCell ref="E15:M15"/>
    <mergeCell ref="C16:C22"/>
    <mergeCell ref="D16:D22"/>
    <mergeCell ref="L22:M22"/>
    <mergeCell ref="N91:Q91"/>
    <mergeCell ref="N92:Q92"/>
    <mergeCell ref="A93:M93"/>
    <mergeCell ref="N93:Q93"/>
    <mergeCell ref="A84:A86"/>
    <mergeCell ref="B84:B86"/>
    <mergeCell ref="C84:C86"/>
    <mergeCell ref="D84:D86"/>
    <mergeCell ref="E84:E86"/>
    <mergeCell ref="L86:M86"/>
    <mergeCell ref="E87:M87"/>
    <mergeCell ref="B88:M88"/>
    <mergeCell ref="E71:E73"/>
    <mergeCell ref="L73:M73"/>
    <mergeCell ref="A74:A76"/>
    <mergeCell ref="B74:B76"/>
    <mergeCell ref="C74:C76"/>
    <mergeCell ref="E821:E823"/>
    <mergeCell ref="L823:M823"/>
    <mergeCell ref="A824:A826"/>
    <mergeCell ref="B824:B826"/>
    <mergeCell ref="C824:C826"/>
    <mergeCell ref="D824:D826"/>
    <mergeCell ref="E824:E826"/>
    <mergeCell ref="L826:M826"/>
    <mergeCell ref="E827:M827"/>
    <mergeCell ref="E828:M828"/>
    <mergeCell ref="A875:M875"/>
    <mergeCell ref="N875:Q875"/>
    <mergeCell ref="A876:M876"/>
    <mergeCell ref="N876:Q876"/>
    <mergeCell ref="A877:M877"/>
    <mergeCell ref="N877:Q877"/>
    <mergeCell ref="A871:M871"/>
    <mergeCell ref="N871:Q871"/>
    <mergeCell ref="A872:M872"/>
    <mergeCell ref="N872:Q872"/>
    <mergeCell ref="A873:M873"/>
    <mergeCell ref="N873:Q873"/>
    <mergeCell ref="A874:M874"/>
    <mergeCell ref="N874:Q874"/>
    <mergeCell ref="A866:M866"/>
    <mergeCell ref="N866:Q866"/>
    <mergeCell ref="A867:M867"/>
    <mergeCell ref="N867:Q867"/>
    <mergeCell ref="A868:M868"/>
    <mergeCell ref="N868:Q868"/>
    <mergeCell ref="A869:M869"/>
    <mergeCell ref="N869:Q869"/>
    <mergeCell ref="L788:M788"/>
    <mergeCell ref="A789:A791"/>
    <mergeCell ref="B789:B791"/>
    <mergeCell ref="C789:C791"/>
    <mergeCell ref="D789:D791"/>
    <mergeCell ref="L775:M775"/>
    <mergeCell ref="A750:A752"/>
    <mergeCell ref="B750:B752"/>
    <mergeCell ref="C750:C752"/>
    <mergeCell ref="D750:D752"/>
    <mergeCell ref="E750:E752"/>
    <mergeCell ref="L752:M752"/>
    <mergeCell ref="A753:A755"/>
    <mergeCell ref="B753:B755"/>
    <mergeCell ref="C753:C755"/>
    <mergeCell ref="D753:D755"/>
    <mergeCell ref="E753:E755"/>
    <mergeCell ref="L755:M755"/>
    <mergeCell ref="A756:A758"/>
    <mergeCell ref="B756:B758"/>
    <mergeCell ref="C756:C758"/>
    <mergeCell ref="D756:D758"/>
    <mergeCell ref="E756:E758"/>
    <mergeCell ref="L758:M758"/>
    <mergeCell ref="A759:A764"/>
    <mergeCell ref="B759:B764"/>
    <mergeCell ref="C759:C764"/>
    <mergeCell ref="A771:A775"/>
    <mergeCell ref="B771:B775"/>
    <mergeCell ref="C771:C775"/>
    <mergeCell ref="D771:D775"/>
    <mergeCell ref="E771:E775"/>
    <mergeCell ref="A712:M712"/>
    <mergeCell ref="N712:Q712"/>
    <mergeCell ref="A713:M713"/>
    <mergeCell ref="N713:Q713"/>
    <mergeCell ref="A714:M714"/>
    <mergeCell ref="N714:Q714"/>
    <mergeCell ref="N729:Q729"/>
    <mergeCell ref="A707:M707"/>
    <mergeCell ref="N707:Q707"/>
    <mergeCell ref="A670:A672"/>
    <mergeCell ref="B670:B672"/>
    <mergeCell ref="C670:C672"/>
    <mergeCell ref="D670:D672"/>
    <mergeCell ref="E670:E672"/>
    <mergeCell ref="L672:M672"/>
    <mergeCell ref="A673:A675"/>
    <mergeCell ref="B673:B675"/>
    <mergeCell ref="C673:C675"/>
    <mergeCell ref="D673:D675"/>
    <mergeCell ref="E673:E675"/>
    <mergeCell ref="L675:M675"/>
    <mergeCell ref="A676:A678"/>
    <mergeCell ref="B676:B678"/>
    <mergeCell ref="C676:C678"/>
    <mergeCell ref="D676:D678"/>
    <mergeCell ref="E676:E678"/>
    <mergeCell ref="F676:F677"/>
    <mergeCell ref="K676:K677"/>
    <mergeCell ref="L678:M678"/>
    <mergeCell ref="A679:A681"/>
    <mergeCell ref="B679:B681"/>
    <mergeCell ref="C679:C681"/>
    <mergeCell ref="A632:A634"/>
    <mergeCell ref="B632:B634"/>
    <mergeCell ref="C632:C634"/>
    <mergeCell ref="D632:D634"/>
    <mergeCell ref="E632:E634"/>
    <mergeCell ref="L634:M634"/>
    <mergeCell ref="A635:A637"/>
    <mergeCell ref="B635:B637"/>
    <mergeCell ref="C635:C637"/>
    <mergeCell ref="D635:D637"/>
    <mergeCell ref="A595:A597"/>
    <mergeCell ref="B595:B597"/>
    <mergeCell ref="C595:C597"/>
    <mergeCell ref="D595:D597"/>
    <mergeCell ref="E595:E597"/>
    <mergeCell ref="L597:M597"/>
    <mergeCell ref="A598:A604"/>
    <mergeCell ref="B598:B604"/>
    <mergeCell ref="C598:C604"/>
    <mergeCell ref="D598:D604"/>
    <mergeCell ref="E598:E604"/>
    <mergeCell ref="F598:F603"/>
    <mergeCell ref="A626:A628"/>
    <mergeCell ref="B626:B628"/>
    <mergeCell ref="C626:C628"/>
    <mergeCell ref="D626:D628"/>
    <mergeCell ref="E626:E628"/>
    <mergeCell ref="L628:M628"/>
    <mergeCell ref="A629:A631"/>
    <mergeCell ref="B629:B631"/>
    <mergeCell ref="C629:C631"/>
    <mergeCell ref="D629:D631"/>
    <mergeCell ref="A575:A578"/>
    <mergeCell ref="B575:B578"/>
    <mergeCell ref="C575:C578"/>
    <mergeCell ref="D575:D578"/>
    <mergeCell ref="E575:E578"/>
    <mergeCell ref="L578:M578"/>
    <mergeCell ref="E554:M554"/>
    <mergeCell ref="E555:M555"/>
    <mergeCell ref="A556:A558"/>
    <mergeCell ref="B556:B558"/>
    <mergeCell ref="C556:C558"/>
    <mergeCell ref="D556:D558"/>
    <mergeCell ref="A540:M540"/>
    <mergeCell ref="A541:M541"/>
    <mergeCell ref="A542:M542"/>
    <mergeCell ref="A543:M543"/>
    <mergeCell ref="A506:A509"/>
    <mergeCell ref="B506:B509"/>
    <mergeCell ref="C506:C509"/>
    <mergeCell ref="D506:D509"/>
    <mergeCell ref="E506:E509"/>
    <mergeCell ref="L509:M509"/>
    <mergeCell ref="E510:M510"/>
    <mergeCell ref="A520:A522"/>
    <mergeCell ref="B520:B522"/>
    <mergeCell ref="C520:C522"/>
    <mergeCell ref="D520:D522"/>
    <mergeCell ref="E520:E522"/>
    <mergeCell ref="L522:M522"/>
    <mergeCell ref="E523:M523"/>
    <mergeCell ref="E524:M524"/>
    <mergeCell ref="A527:M527"/>
    <mergeCell ref="A486:A488"/>
    <mergeCell ref="B486:B488"/>
    <mergeCell ref="C486:C488"/>
    <mergeCell ref="D486:D488"/>
    <mergeCell ref="E486:E488"/>
    <mergeCell ref="L488:M488"/>
    <mergeCell ref="L406:L409"/>
    <mergeCell ref="M406:M409"/>
    <mergeCell ref="L420:M420"/>
    <mergeCell ref="A421:A423"/>
    <mergeCell ref="B421:B423"/>
    <mergeCell ref="C421:C423"/>
    <mergeCell ref="D421:D423"/>
    <mergeCell ref="E421:E423"/>
    <mergeCell ref="L423:M423"/>
    <mergeCell ref="A424:A426"/>
    <mergeCell ref="B424:B426"/>
    <mergeCell ref="C424:C426"/>
    <mergeCell ref="D424:D426"/>
    <mergeCell ref="E424:E426"/>
    <mergeCell ref="L426:M426"/>
    <mergeCell ref="A427:A429"/>
    <mergeCell ref="B427:B429"/>
    <mergeCell ref="C427:C429"/>
    <mergeCell ref="D427:D429"/>
    <mergeCell ref="E427:E429"/>
    <mergeCell ref="L429:M429"/>
    <mergeCell ref="D433:D435"/>
    <mergeCell ref="E433:E435"/>
    <mergeCell ref="L435:M435"/>
    <mergeCell ref="A436:A438"/>
    <mergeCell ref="B436:B438"/>
    <mergeCell ref="C361:C364"/>
    <mergeCell ref="D361:D364"/>
    <mergeCell ref="E361:E364"/>
    <mergeCell ref="R361:R362"/>
    <mergeCell ref="S361:S362"/>
    <mergeCell ref="L352:M352"/>
    <mergeCell ref="A350:A352"/>
    <mergeCell ref="B350:B352"/>
    <mergeCell ref="C350:C352"/>
    <mergeCell ref="D350:D352"/>
    <mergeCell ref="E350:E352"/>
    <mergeCell ref="E353:M353"/>
    <mergeCell ref="E354:M354"/>
    <mergeCell ref="A355:A357"/>
    <mergeCell ref="B355:B357"/>
    <mergeCell ref="C355:C357"/>
    <mergeCell ref="D355:D357"/>
    <mergeCell ref="E355:E357"/>
    <mergeCell ref="L357:M357"/>
    <mergeCell ref="L364:M364"/>
    <mergeCell ref="A361:A364"/>
    <mergeCell ref="B361:B364"/>
    <mergeCell ref="E326:O326"/>
    <mergeCell ref="A327:Q327"/>
    <mergeCell ref="E329:Q329"/>
    <mergeCell ref="A330:A333"/>
    <mergeCell ref="B330:B333"/>
    <mergeCell ref="C330:C333"/>
    <mergeCell ref="D330:D333"/>
    <mergeCell ref="E330:E333"/>
    <mergeCell ref="F330:F333"/>
    <mergeCell ref="E279:M279"/>
    <mergeCell ref="E280:M280"/>
    <mergeCell ref="A281:A283"/>
    <mergeCell ref="B281:B283"/>
    <mergeCell ref="C281:C283"/>
    <mergeCell ref="D281:D283"/>
    <mergeCell ref="E281:E283"/>
    <mergeCell ref="L283:M283"/>
    <mergeCell ref="A284:A286"/>
    <mergeCell ref="B284:B286"/>
    <mergeCell ref="C284:C286"/>
    <mergeCell ref="D284:D286"/>
    <mergeCell ref="A312:M312"/>
    <mergeCell ref="N312:Q312"/>
    <mergeCell ref="A313:M313"/>
    <mergeCell ref="N313:Q313"/>
    <mergeCell ref="E284:E286"/>
    <mergeCell ref="L286:M286"/>
    <mergeCell ref="A287:A294"/>
    <mergeCell ref="B287:B294"/>
    <mergeCell ref="C287:C294"/>
    <mergeCell ref="D287:D294"/>
    <mergeCell ref="E287:E294"/>
    <mergeCell ref="E187:M187"/>
    <mergeCell ref="B188:M188"/>
    <mergeCell ref="A191:M191"/>
    <mergeCell ref="N191:Q191"/>
    <mergeCell ref="A150:A152"/>
    <mergeCell ref="B150:B152"/>
    <mergeCell ref="C150:C152"/>
    <mergeCell ref="D150:D152"/>
    <mergeCell ref="E150:E152"/>
    <mergeCell ref="L152:M152"/>
    <mergeCell ref="E153:M153"/>
    <mergeCell ref="A155:A158"/>
    <mergeCell ref="B155:B158"/>
    <mergeCell ref="C155:C158"/>
    <mergeCell ref="D155:D158"/>
    <mergeCell ref="E120:M120"/>
    <mergeCell ref="A136:A138"/>
    <mergeCell ref="B136:B138"/>
    <mergeCell ref="C136:C138"/>
    <mergeCell ref="D136:D138"/>
    <mergeCell ref="E136:E138"/>
    <mergeCell ref="L138:M138"/>
    <mergeCell ref="A139:A141"/>
    <mergeCell ref="B139:B141"/>
    <mergeCell ref="C139:C141"/>
    <mergeCell ref="D139:D141"/>
    <mergeCell ref="E139:E141"/>
    <mergeCell ref="L141:M141"/>
    <mergeCell ref="A142:A144"/>
    <mergeCell ref="B142:B144"/>
    <mergeCell ref="C142:C144"/>
    <mergeCell ref="D142:D144"/>
    <mergeCell ref="N104:Q104"/>
    <mergeCell ref="A105:M105"/>
    <mergeCell ref="N105:Q105"/>
    <mergeCell ref="A106:M106"/>
    <mergeCell ref="N106:Q106"/>
    <mergeCell ref="A107:M107"/>
    <mergeCell ref="N107:Q107"/>
    <mergeCell ref="A108:M108"/>
    <mergeCell ref="N108:Q108"/>
    <mergeCell ref="A94:M94"/>
    <mergeCell ref="N94:Q94"/>
    <mergeCell ref="A95:M95"/>
    <mergeCell ref="A96:M96"/>
    <mergeCell ref="N96:Q96"/>
    <mergeCell ref="A100:M100"/>
    <mergeCell ref="N101:Q101"/>
    <mergeCell ref="N102:Q102"/>
    <mergeCell ref="N98:Q98"/>
    <mergeCell ref="N97:Q97"/>
    <mergeCell ref="A124:A132"/>
    <mergeCell ref="B124:B132"/>
    <mergeCell ref="C124:C132"/>
    <mergeCell ref="A53:A56"/>
    <mergeCell ref="B53:B56"/>
    <mergeCell ref="C53:C56"/>
    <mergeCell ref="D53:D56"/>
    <mergeCell ref="E53:E56"/>
    <mergeCell ref="L56:M56"/>
    <mergeCell ref="A57:A59"/>
    <mergeCell ref="B57:B59"/>
    <mergeCell ref="C57:C59"/>
    <mergeCell ref="D57:D59"/>
    <mergeCell ref="E57:E59"/>
    <mergeCell ref="L59:M59"/>
    <mergeCell ref="A60:A62"/>
    <mergeCell ref="B60:B62"/>
    <mergeCell ref="C60:C62"/>
    <mergeCell ref="D60:D62"/>
    <mergeCell ref="E60:E62"/>
    <mergeCell ref="L62:M62"/>
    <mergeCell ref="L65:M65"/>
    <mergeCell ref="A97:M97"/>
    <mergeCell ref="A89:M89"/>
    <mergeCell ref="A92:M92"/>
    <mergeCell ref="A104:M104"/>
    <mergeCell ref="B110:Q110"/>
    <mergeCell ref="A111:Q111"/>
    <mergeCell ref="D124:D132"/>
    <mergeCell ref="E124:E132"/>
    <mergeCell ref="L132:M132"/>
    <mergeCell ref="A32:A34"/>
    <mergeCell ref="A37:A39"/>
    <mergeCell ref="B37:B39"/>
    <mergeCell ref="L39:M39"/>
    <mergeCell ref="A40:A44"/>
    <mergeCell ref="B40:B44"/>
    <mergeCell ref="C40:C44"/>
    <mergeCell ref="D40:D44"/>
    <mergeCell ref="E40:E44"/>
    <mergeCell ref="L44:M44"/>
    <mergeCell ref="C37:C39"/>
    <mergeCell ref="D37:D39"/>
    <mergeCell ref="E119:M119"/>
    <mergeCell ref="A121:A123"/>
    <mergeCell ref="B121:B123"/>
    <mergeCell ref="C121:C123"/>
    <mergeCell ref="D121:D123"/>
    <mergeCell ref="E121:E123"/>
    <mergeCell ref="L123:M123"/>
    <mergeCell ref="B45:B49"/>
    <mergeCell ref="C45:C49"/>
    <mergeCell ref="D45:D49"/>
    <mergeCell ref="E45:E49"/>
    <mergeCell ref="F46:F47"/>
    <mergeCell ref="G46:G47"/>
    <mergeCell ref="H46:H47"/>
    <mergeCell ref="I46:I47"/>
    <mergeCell ref="J46:J47"/>
    <mergeCell ref="R46:R47"/>
    <mergeCell ref="S46:S47"/>
    <mergeCell ref="L49:M49"/>
    <mergeCell ref="A50:A52"/>
    <mergeCell ref="B50:B52"/>
    <mergeCell ref="C50:C52"/>
    <mergeCell ref="D50:D52"/>
    <mergeCell ref="E50:E52"/>
    <mergeCell ref="L52:M52"/>
    <mergeCell ref="A865:M865"/>
    <mergeCell ref="N865:Q865"/>
    <mergeCell ref="A843:A845"/>
    <mergeCell ref="B843:B845"/>
    <mergeCell ref="C843:C845"/>
    <mergeCell ref="D843:D845"/>
    <mergeCell ref="E843:E845"/>
    <mergeCell ref="L845:M845"/>
    <mergeCell ref="E856:M856"/>
    <mergeCell ref="B857:M857"/>
    <mergeCell ref="A858:M858"/>
    <mergeCell ref="A860:M860"/>
    <mergeCell ref="N860:Q860"/>
    <mergeCell ref="A861:M861"/>
    <mergeCell ref="N861:Q861"/>
    <mergeCell ref="A862:M862"/>
    <mergeCell ref="A818:A820"/>
    <mergeCell ref="B818:B820"/>
    <mergeCell ref="C818:C820"/>
    <mergeCell ref="D818:D820"/>
    <mergeCell ref="E818:E820"/>
    <mergeCell ref="L820:M820"/>
    <mergeCell ref="A829:A831"/>
    <mergeCell ref="B829:B831"/>
    <mergeCell ref="C829:C831"/>
    <mergeCell ref="D829:D831"/>
    <mergeCell ref="E829:E831"/>
    <mergeCell ref="L831:M831"/>
    <mergeCell ref="A821:A823"/>
    <mergeCell ref="B821:B823"/>
    <mergeCell ref="C821:C823"/>
    <mergeCell ref="D821:D823"/>
    <mergeCell ref="A803:A805"/>
    <mergeCell ref="B803:B805"/>
    <mergeCell ref="C803:C805"/>
    <mergeCell ref="D803:D805"/>
    <mergeCell ref="E803:E805"/>
    <mergeCell ref="L805:M805"/>
    <mergeCell ref="A806:A808"/>
    <mergeCell ref="B806:B808"/>
    <mergeCell ref="A720:M720"/>
    <mergeCell ref="N720:Q720"/>
    <mergeCell ref="A715:M715"/>
    <mergeCell ref="N715:Q715"/>
    <mergeCell ref="A716:M716"/>
    <mergeCell ref="N716:Q716"/>
    <mergeCell ref="A717:M717"/>
    <mergeCell ref="N717:Q717"/>
    <mergeCell ref="A718:M718"/>
    <mergeCell ref="N718:Q718"/>
    <mergeCell ref="A719:M719"/>
    <mergeCell ref="N719:Q719"/>
    <mergeCell ref="A723:M723"/>
    <mergeCell ref="N723:Q723"/>
    <mergeCell ref="A724:M724"/>
    <mergeCell ref="N724:Q724"/>
    <mergeCell ref="N721:Q721"/>
    <mergeCell ref="A722:M722"/>
    <mergeCell ref="N722:Q722"/>
    <mergeCell ref="A786:A788"/>
    <mergeCell ref="B786:B788"/>
    <mergeCell ref="C786:C788"/>
    <mergeCell ref="D786:D788"/>
    <mergeCell ref="E786:E788"/>
    <mergeCell ref="E629:E631"/>
    <mergeCell ref="L631:M631"/>
    <mergeCell ref="A620:A622"/>
    <mergeCell ref="B620:B622"/>
    <mergeCell ref="C620:C622"/>
    <mergeCell ref="D620:D622"/>
    <mergeCell ref="E620:E622"/>
    <mergeCell ref="L622:M622"/>
    <mergeCell ref="A623:A625"/>
    <mergeCell ref="B623:B625"/>
    <mergeCell ref="C623:C625"/>
    <mergeCell ref="D623:D625"/>
    <mergeCell ref="E623:E625"/>
    <mergeCell ref="L625:M625"/>
    <mergeCell ref="A536:M536"/>
    <mergeCell ref="N536:Q536"/>
    <mergeCell ref="A537:M537"/>
    <mergeCell ref="N537:Q537"/>
    <mergeCell ref="A538:M538"/>
    <mergeCell ref="N538:Q538"/>
    <mergeCell ref="A539:M539"/>
    <mergeCell ref="N539:Q539"/>
    <mergeCell ref="A544:M544"/>
    <mergeCell ref="N544:Q544"/>
    <mergeCell ref="A579:A581"/>
    <mergeCell ref="B579:B581"/>
    <mergeCell ref="C579:C581"/>
    <mergeCell ref="D579:D581"/>
    <mergeCell ref="A547:R547"/>
    <mergeCell ref="A549:A552"/>
    <mergeCell ref="B549:B552"/>
    <mergeCell ref="C549:C552"/>
    <mergeCell ref="F418:F419"/>
    <mergeCell ref="L470:M470"/>
    <mergeCell ref="A467:A470"/>
    <mergeCell ref="B467:B470"/>
    <mergeCell ref="C467:C470"/>
    <mergeCell ref="D467:D470"/>
    <mergeCell ref="E467:E470"/>
    <mergeCell ref="K467:K468"/>
    <mergeCell ref="A430:A432"/>
    <mergeCell ref="B430:B432"/>
    <mergeCell ref="C436:C438"/>
    <mergeCell ref="D436:D438"/>
    <mergeCell ref="E436:E438"/>
    <mergeCell ref="L438:M438"/>
    <mergeCell ref="C430:C432"/>
    <mergeCell ref="D430:D432"/>
    <mergeCell ref="E430:E432"/>
    <mergeCell ref="L432:M432"/>
    <mergeCell ref="A433:A435"/>
    <mergeCell ref="B433:B435"/>
    <mergeCell ref="C433:C435"/>
    <mergeCell ref="B446:B448"/>
    <mergeCell ref="C446:C448"/>
    <mergeCell ref="D446:D448"/>
    <mergeCell ref="E446:E448"/>
    <mergeCell ref="L448:M448"/>
    <mergeCell ref="A449:A451"/>
    <mergeCell ref="B449:B451"/>
    <mergeCell ref="C449:C451"/>
    <mergeCell ref="D449:D451"/>
    <mergeCell ref="E449:E451"/>
    <mergeCell ref="L451:M451"/>
    <mergeCell ref="N394:Q394"/>
    <mergeCell ref="A395:M395"/>
    <mergeCell ref="N395:Q395"/>
    <mergeCell ref="A399:M399"/>
    <mergeCell ref="N399:Q399"/>
    <mergeCell ref="K471:K472"/>
    <mergeCell ref="A471:A473"/>
    <mergeCell ref="B471:B473"/>
    <mergeCell ref="C471:C473"/>
    <mergeCell ref="D471:D473"/>
    <mergeCell ref="E471:E473"/>
    <mergeCell ref="F471:F472"/>
    <mergeCell ref="L473:M473"/>
    <mergeCell ref="N406:Q406"/>
    <mergeCell ref="A439:A441"/>
    <mergeCell ref="B439:B441"/>
    <mergeCell ref="C439:C441"/>
    <mergeCell ref="D439:D441"/>
    <mergeCell ref="E439:E441"/>
    <mergeCell ref="L441:M441"/>
    <mergeCell ref="E442:M442"/>
    <mergeCell ref="E443:M443"/>
    <mergeCell ref="E444:M444"/>
    <mergeCell ref="E445:M445"/>
    <mergeCell ref="A446:A448"/>
    <mergeCell ref="E416:M416"/>
    <mergeCell ref="E417:M417"/>
    <mergeCell ref="A418:A420"/>
    <mergeCell ref="B418:B420"/>
    <mergeCell ref="C418:C420"/>
    <mergeCell ref="D418:D420"/>
    <mergeCell ref="E418:E420"/>
    <mergeCell ref="N324:Q324"/>
    <mergeCell ref="E336:M336"/>
    <mergeCell ref="A400:M400"/>
    <mergeCell ref="N400:Q400"/>
    <mergeCell ref="B402:Q402"/>
    <mergeCell ref="A403:S403"/>
    <mergeCell ref="B405:P405"/>
    <mergeCell ref="R405:S405"/>
    <mergeCell ref="K406:K409"/>
    <mergeCell ref="A386:M386"/>
    <mergeCell ref="N386:Q386"/>
    <mergeCell ref="A387:M387"/>
    <mergeCell ref="N387:Q387"/>
    <mergeCell ref="A388:M388"/>
    <mergeCell ref="N388:Q388"/>
    <mergeCell ref="A389:M389"/>
    <mergeCell ref="N389:Q389"/>
    <mergeCell ref="A390:M390"/>
    <mergeCell ref="N390:Q390"/>
    <mergeCell ref="A396:M396"/>
    <mergeCell ref="N396:Q396"/>
    <mergeCell ref="A397:M397"/>
    <mergeCell ref="N397:Q397"/>
    <mergeCell ref="A398:M398"/>
    <mergeCell ref="N398:Q398"/>
    <mergeCell ref="A391:M391"/>
    <mergeCell ref="N391:Q391"/>
    <mergeCell ref="A392:M392"/>
    <mergeCell ref="N392:Q392"/>
    <mergeCell ref="A393:M393"/>
    <mergeCell ref="N393:Q393"/>
    <mergeCell ref="A394:M394"/>
    <mergeCell ref="E179:M179"/>
    <mergeCell ref="E154:M154"/>
    <mergeCell ref="E304:M304"/>
    <mergeCell ref="A307:M307"/>
    <mergeCell ref="E380:M380"/>
    <mergeCell ref="A383:M383"/>
    <mergeCell ref="N383:Q383"/>
    <mergeCell ref="A384:M384"/>
    <mergeCell ref="N384:Q384"/>
    <mergeCell ref="A385:M385"/>
    <mergeCell ref="N385:Q385"/>
    <mergeCell ref="A358:A360"/>
    <mergeCell ref="B358:B360"/>
    <mergeCell ref="C358:C360"/>
    <mergeCell ref="D358:D360"/>
    <mergeCell ref="E358:E360"/>
    <mergeCell ref="L360:M360"/>
    <mergeCell ref="N323:Q323"/>
    <mergeCell ref="A317:M317"/>
    <mergeCell ref="N317:Q317"/>
    <mergeCell ref="A318:M318"/>
    <mergeCell ref="N318:Q318"/>
    <mergeCell ref="A319:M319"/>
    <mergeCell ref="N319:Q319"/>
    <mergeCell ref="A320:M320"/>
    <mergeCell ref="N320:Q320"/>
    <mergeCell ref="N322:Q322"/>
    <mergeCell ref="A321:M321"/>
    <mergeCell ref="N321:Q321"/>
    <mergeCell ref="A322:M322"/>
    <mergeCell ref="A323:M323"/>
    <mergeCell ref="A324:M324"/>
    <mergeCell ref="A314:M314"/>
    <mergeCell ref="N314:Q314"/>
    <mergeCell ref="A315:M315"/>
    <mergeCell ref="N315:Q315"/>
    <mergeCell ref="A316:M316"/>
    <mergeCell ref="N316:Q316"/>
    <mergeCell ref="A309:M309"/>
    <mergeCell ref="N309:Q309"/>
    <mergeCell ref="A310:M310"/>
    <mergeCell ref="N310:Q310"/>
    <mergeCell ref="A311:M311"/>
    <mergeCell ref="N311:Q311"/>
    <mergeCell ref="A199:M199"/>
    <mergeCell ref="N199:Q199"/>
    <mergeCell ref="A200:M200"/>
    <mergeCell ref="N200:Q200"/>
    <mergeCell ref="A201:M201"/>
    <mergeCell ref="N201:Q201"/>
    <mergeCell ref="A202:M202"/>
    <mergeCell ref="N202:Q202"/>
    <mergeCell ref="A203:M203"/>
    <mergeCell ref="N203:Q203"/>
    <mergeCell ref="A214:A217"/>
    <mergeCell ref="H216:H217"/>
    <mergeCell ref="I216:I217"/>
    <mergeCell ref="J216:J217"/>
    <mergeCell ref="O216:P216"/>
    <mergeCell ref="Q216:Q217"/>
    <mergeCell ref="E303:M303"/>
    <mergeCell ref="N307:Q307"/>
    <mergeCell ref="A308:M308"/>
    <mergeCell ref="N308:Q308"/>
    <mergeCell ref="G11:G12"/>
    <mergeCell ref="H11:H12"/>
    <mergeCell ref="I11:I12"/>
    <mergeCell ref="J11:J12"/>
    <mergeCell ref="O11:P11"/>
    <mergeCell ref="Q11:Q12"/>
    <mergeCell ref="C32:C34"/>
    <mergeCell ref="D32:D34"/>
    <mergeCell ref="E32:E34"/>
    <mergeCell ref="L34:M34"/>
    <mergeCell ref="N103:Q103"/>
    <mergeCell ref="A103:M103"/>
    <mergeCell ref="A102:M102"/>
    <mergeCell ref="A101:M101"/>
    <mergeCell ref="N100:Q100"/>
    <mergeCell ref="A99:M99"/>
    <mergeCell ref="N99:Q99"/>
    <mergeCell ref="N95:Q95"/>
    <mergeCell ref="A91:M91"/>
    <mergeCell ref="A98:M98"/>
    <mergeCell ref="C29:C31"/>
    <mergeCell ref="D29:D31"/>
    <mergeCell ref="E29:E31"/>
    <mergeCell ref="L31:M31"/>
    <mergeCell ref="E35:M35"/>
    <mergeCell ref="E36:M36"/>
    <mergeCell ref="E63:E65"/>
    <mergeCell ref="D63:D65"/>
    <mergeCell ref="E77:E79"/>
    <mergeCell ref="E37:E39"/>
    <mergeCell ref="B32:B34"/>
    <mergeCell ref="A45:A49"/>
    <mergeCell ref="L79:M79"/>
    <mergeCell ref="A80:A83"/>
    <mergeCell ref="B80:B83"/>
    <mergeCell ref="C80:C83"/>
    <mergeCell ref="D80:D83"/>
    <mergeCell ref="E80:E83"/>
    <mergeCell ref="L83:M83"/>
    <mergeCell ref="A63:A65"/>
    <mergeCell ref="B63:B65"/>
    <mergeCell ref="E66:M66"/>
    <mergeCell ref="E67:M67"/>
    <mergeCell ref="A68:A70"/>
    <mergeCell ref="B68:B70"/>
    <mergeCell ref="C68:C70"/>
    <mergeCell ref="D68:D70"/>
    <mergeCell ref="E68:E70"/>
    <mergeCell ref="L70:M70"/>
    <mergeCell ref="A71:A73"/>
    <mergeCell ref="B71:B73"/>
    <mergeCell ref="C71:C73"/>
    <mergeCell ref="D71:D73"/>
    <mergeCell ref="C63:C65"/>
    <mergeCell ref="D74:D76"/>
    <mergeCell ref="E74:E76"/>
    <mergeCell ref="L76:M76"/>
    <mergeCell ref="A77:A79"/>
    <mergeCell ref="B77:B79"/>
    <mergeCell ref="C77:C79"/>
    <mergeCell ref="D77:D79"/>
    <mergeCell ref="A29:A31"/>
    <mergeCell ref="B29:B31"/>
    <mergeCell ref="P1:S1"/>
    <mergeCell ref="P2:S2"/>
    <mergeCell ref="P3:S3"/>
    <mergeCell ref="P4:S4"/>
    <mergeCell ref="A5:Q5"/>
    <mergeCell ref="A6:Q6"/>
    <mergeCell ref="A7:Q7"/>
    <mergeCell ref="A9:A12"/>
    <mergeCell ref="A16:A22"/>
    <mergeCell ref="B16:B22"/>
    <mergeCell ref="A23:A25"/>
    <mergeCell ref="B23:B25"/>
    <mergeCell ref="C23:C25"/>
    <mergeCell ref="D23:D25"/>
    <mergeCell ref="E23:E25"/>
    <mergeCell ref="L25:M25"/>
    <mergeCell ref="A26:A28"/>
    <mergeCell ref="B26:B28"/>
    <mergeCell ref="C26:C28"/>
    <mergeCell ref="D26:D28"/>
    <mergeCell ref="E26:E28"/>
    <mergeCell ref="L28:M28"/>
    <mergeCell ref="R11:R12"/>
    <mergeCell ref="S11:S12"/>
    <mergeCell ref="N9:Q9"/>
    <mergeCell ref="R9:S10"/>
    <mergeCell ref="N10:N12"/>
    <mergeCell ref="E16:E22"/>
    <mergeCell ref="F9:F12"/>
    <mergeCell ref="G9:J10"/>
  </mergeCells>
  <phoneticPr fontId="3" type="noConversion"/>
  <pageMargins left="0.15748031496062992" right="0.15748031496062992" top="1.1811023622047245" bottom="0.39370078740157483" header="0" footer="0"/>
  <pageSetup paperSize="9" scale="75" orientation="landscape" r:id="rId1"/>
  <headerFooter differentFirst="1" alignWithMargins="0">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AVP (2022-08)</vt:lpstr>
    </vt:vector>
  </TitlesOfParts>
  <Company>xx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RSIL</cp:lastModifiedBy>
  <cp:lastPrinted>2022-08-10T05:31:58Z</cp:lastPrinted>
  <dcterms:created xsi:type="dcterms:W3CDTF">2008-10-15T17:43:49Z</dcterms:created>
  <dcterms:modified xsi:type="dcterms:W3CDTF">2022-08-10T08:37:13Z</dcterms:modified>
</cp:coreProperties>
</file>