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ThisWorkbook" defaultThemeVersion="124226"/>
  <mc:AlternateContent xmlns:mc="http://schemas.openxmlformats.org/markup-compatibility/2006">
    <mc:Choice Requires="x15">
      <x15ac:absPath xmlns:x15ac="http://schemas.microsoft.com/office/spreadsheetml/2010/11/ac" url="C:\Users\RSIL\Desktop\Planavimas\SVP ataskaitos\Ataskaita SVP 2021 12\Viešinimui SVP ataskaita už 2021 m\"/>
    </mc:Choice>
  </mc:AlternateContent>
  <xr:revisionPtr revIDLastSave="0" documentId="13_ncr:1_{BC2C9416-5531-45FD-926C-B88408B93EDC}" xr6:coauthVersionLast="47" xr6:coauthVersionMax="47" xr10:uidLastSave="{00000000-0000-0000-0000-000000000000}"/>
  <bookViews>
    <workbookView xWindow="-120" yWindow="-120" windowWidth="29040" windowHeight="15840" xr2:uid="{00000000-000D-0000-FFFF-FFFF00000000}"/>
  </bookViews>
  <sheets>
    <sheet name="14 programa (2021-0)" sheetId="5" r:id="rId1"/>
  </sheets>
  <definedNames>
    <definedName name="_xlnm._FilterDatabase" localSheetId="0" hidden="1">'14 programa (2021-0)'!$A$10:$Y$170</definedName>
    <definedName name="_xlnm.Print_Titles" localSheetId="0">'14 programa (2021-0)'!$6:$10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1" i="5" l="1"/>
  <c r="K81" i="5"/>
  <c r="L81" i="5"/>
  <c r="M81" i="5"/>
  <c r="N81" i="5"/>
  <c r="O81" i="5"/>
  <c r="P81" i="5"/>
  <c r="Q81" i="5"/>
  <c r="I81" i="5"/>
  <c r="O14" i="5"/>
  <c r="O13" i="5"/>
  <c r="S168" i="5" l="1"/>
  <c r="S166" i="5"/>
  <c r="S164" i="5"/>
  <c r="S162" i="5"/>
  <c r="S160" i="5"/>
  <c r="S159" i="5"/>
  <c r="S157" i="5"/>
  <c r="N169" i="5"/>
  <c r="N168" i="5"/>
  <c r="N167" i="5"/>
  <c r="N166" i="5"/>
  <c r="N164" i="5"/>
  <c r="N163" i="5"/>
  <c r="N162" i="5"/>
  <c r="N161" i="5"/>
  <c r="N160" i="5"/>
  <c r="N159" i="5"/>
  <c r="N158" i="5"/>
  <c r="N157" i="5"/>
  <c r="N156" i="5"/>
  <c r="N155" i="5"/>
  <c r="R19" i="5"/>
  <c r="S19" i="5" s="1"/>
  <c r="R20" i="5"/>
  <c r="S20" i="5" s="1"/>
  <c r="R21" i="5"/>
  <c r="S21" i="5" s="1"/>
  <c r="R22" i="5"/>
  <c r="S22" i="5" s="1"/>
  <c r="R23" i="5"/>
  <c r="S23" i="5" s="1"/>
  <c r="R25" i="5"/>
  <c r="S25" i="5" s="1"/>
  <c r="R26" i="5"/>
  <c r="S26" i="5" s="1"/>
  <c r="R28" i="5"/>
  <c r="S28" i="5" s="1"/>
  <c r="R29" i="5"/>
  <c r="S29" i="5" s="1"/>
  <c r="R31" i="5"/>
  <c r="S31" i="5" s="1"/>
  <c r="R32" i="5"/>
  <c r="S32" i="5" s="1"/>
  <c r="R34" i="5"/>
  <c r="S34" i="5" s="1"/>
  <c r="R35" i="5"/>
  <c r="S35" i="5" s="1"/>
  <c r="R36" i="5"/>
  <c r="S36" i="5" s="1"/>
  <c r="R37" i="5"/>
  <c r="S37" i="5" s="1"/>
  <c r="R38" i="5"/>
  <c r="S38" i="5" s="1"/>
  <c r="R39" i="5"/>
  <c r="S39" i="5" s="1"/>
  <c r="R41" i="5"/>
  <c r="S41" i="5"/>
  <c r="R42" i="5"/>
  <c r="S42" i="5" s="1"/>
  <c r="R44" i="5"/>
  <c r="S44" i="5" s="1"/>
  <c r="R45" i="5"/>
  <c r="S45" i="5" s="1"/>
  <c r="R47" i="5"/>
  <c r="S47" i="5" s="1"/>
  <c r="R48" i="5"/>
  <c r="S48" i="5" s="1"/>
  <c r="R50" i="5"/>
  <c r="S50" i="5" s="1"/>
  <c r="R51" i="5"/>
  <c r="S51" i="5" s="1"/>
  <c r="R53" i="5"/>
  <c r="S53" i="5" s="1"/>
  <c r="R54" i="5"/>
  <c r="S54" i="5" s="1"/>
  <c r="R55" i="5"/>
  <c r="S55" i="5" s="1"/>
  <c r="R57" i="5"/>
  <c r="S57" i="5" s="1"/>
  <c r="R58" i="5"/>
  <c r="S58" i="5" s="1"/>
  <c r="R60" i="5"/>
  <c r="S60" i="5"/>
  <c r="R61" i="5"/>
  <c r="S61" i="5" s="1"/>
  <c r="R62" i="5"/>
  <c r="S62" i="5" s="1"/>
  <c r="R63" i="5"/>
  <c r="S63" i="5"/>
  <c r="R65" i="5"/>
  <c r="S65" i="5" s="1"/>
  <c r="R66" i="5"/>
  <c r="S66" i="5" s="1"/>
  <c r="R68" i="5"/>
  <c r="S68" i="5" s="1"/>
  <c r="R69" i="5"/>
  <c r="S69" i="5" s="1"/>
  <c r="R70" i="5"/>
  <c r="S70" i="5" s="1"/>
  <c r="R71" i="5"/>
  <c r="S71" i="5" s="1"/>
  <c r="R73" i="5"/>
  <c r="S73" i="5" s="1"/>
  <c r="S158" i="5" s="1"/>
  <c r="R74" i="5"/>
  <c r="S74" i="5" s="1"/>
  <c r="R75" i="5"/>
  <c r="S75" i="5" s="1"/>
  <c r="S169" i="5" s="1"/>
  <c r="R76" i="5"/>
  <c r="S76" i="5" s="1"/>
  <c r="R78" i="5"/>
  <c r="S78" i="5" s="1"/>
  <c r="R79" i="5"/>
  <c r="S79" i="5" s="1"/>
  <c r="R82" i="5"/>
  <c r="S82" i="5" s="1"/>
  <c r="R83" i="5"/>
  <c r="S83" i="5" s="1"/>
  <c r="R84" i="5"/>
  <c r="S84" i="5"/>
  <c r="R86" i="5"/>
  <c r="S86" i="5" s="1"/>
  <c r="R87" i="5"/>
  <c r="S87" i="5" s="1"/>
  <c r="R89" i="5"/>
  <c r="S89" i="5" s="1"/>
  <c r="R90" i="5"/>
  <c r="S90" i="5" s="1"/>
  <c r="R92" i="5"/>
  <c r="S92" i="5" s="1"/>
  <c r="R93" i="5"/>
  <c r="S93" i="5" s="1"/>
  <c r="R95" i="5"/>
  <c r="S95" i="5" s="1"/>
  <c r="R96" i="5"/>
  <c r="S96" i="5" s="1"/>
  <c r="R98" i="5"/>
  <c r="S98" i="5" s="1"/>
  <c r="R99" i="5"/>
  <c r="S99" i="5" s="1"/>
  <c r="R101" i="5"/>
  <c r="S101" i="5" s="1"/>
  <c r="R102" i="5"/>
  <c r="S102" i="5" s="1"/>
  <c r="R104" i="5"/>
  <c r="S104" i="5" s="1"/>
  <c r="R105" i="5"/>
  <c r="S105" i="5" s="1"/>
  <c r="R107" i="5"/>
  <c r="S107" i="5" s="1"/>
  <c r="R108" i="5"/>
  <c r="S108" i="5" s="1"/>
  <c r="R110" i="5"/>
  <c r="S110" i="5" s="1"/>
  <c r="R111" i="5"/>
  <c r="S111" i="5" s="1"/>
  <c r="R113" i="5"/>
  <c r="S113" i="5" s="1"/>
  <c r="R114" i="5"/>
  <c r="S114" i="5" s="1"/>
  <c r="R117" i="5"/>
  <c r="S117" i="5" s="1"/>
  <c r="R118" i="5"/>
  <c r="S118" i="5" s="1"/>
  <c r="R119" i="5"/>
  <c r="S119" i="5" s="1"/>
  <c r="R120" i="5"/>
  <c r="S120" i="5" s="1"/>
  <c r="R122" i="5"/>
  <c r="S122" i="5" s="1"/>
  <c r="R123" i="5"/>
  <c r="S123" i="5" s="1"/>
  <c r="R124" i="5"/>
  <c r="S124" i="5" s="1"/>
  <c r="R126" i="5"/>
  <c r="S126" i="5" s="1"/>
  <c r="R127" i="5"/>
  <c r="S127" i="5" s="1"/>
  <c r="R130" i="5"/>
  <c r="S130" i="5"/>
  <c r="R131" i="5"/>
  <c r="S131" i="5" s="1"/>
  <c r="R132" i="5"/>
  <c r="S132" i="5" s="1"/>
  <c r="R134" i="5"/>
  <c r="S134" i="5" s="1"/>
  <c r="R135" i="5"/>
  <c r="S135" i="5" s="1"/>
  <c r="R136" i="5"/>
  <c r="S136" i="5" s="1"/>
  <c r="R138" i="5"/>
  <c r="S138" i="5" s="1"/>
  <c r="R139" i="5"/>
  <c r="S139" i="5" s="1"/>
  <c r="S167" i="5" s="1"/>
  <c r="R141" i="5"/>
  <c r="S141" i="5" s="1"/>
  <c r="R142" i="5"/>
  <c r="S142" i="5" s="1"/>
  <c r="R145" i="5"/>
  <c r="S145" i="5" s="1"/>
  <c r="R146" i="5"/>
  <c r="S146" i="5" s="1"/>
  <c r="R147" i="5"/>
  <c r="S147" i="5" s="1"/>
  <c r="R18" i="5"/>
  <c r="S18" i="5" s="1"/>
  <c r="R17" i="5"/>
  <c r="S17" i="5" s="1"/>
  <c r="R16" i="5"/>
  <c r="S16" i="5" s="1"/>
  <c r="R14" i="5"/>
  <c r="S14" i="5" s="1"/>
  <c r="R13" i="5"/>
  <c r="S13" i="5" s="1"/>
  <c r="Q148" i="5"/>
  <c r="Q149" i="5" s="1"/>
  <c r="P148" i="5"/>
  <c r="P149" i="5" s="1"/>
  <c r="N148" i="5"/>
  <c r="N149" i="5" s="1"/>
  <c r="O147" i="5"/>
  <c r="O146" i="5"/>
  <c r="O148" i="5" s="1"/>
  <c r="O149" i="5" s="1"/>
  <c r="Q143" i="5"/>
  <c r="P143" i="5"/>
  <c r="N143" i="5"/>
  <c r="O142" i="5"/>
  <c r="O141" i="5"/>
  <c r="Q140" i="5"/>
  <c r="P140" i="5"/>
  <c r="N140" i="5"/>
  <c r="O139" i="5"/>
  <c r="O138" i="5"/>
  <c r="Q137" i="5"/>
  <c r="P137" i="5"/>
  <c r="N137" i="5"/>
  <c r="O136" i="5"/>
  <c r="O135" i="5"/>
  <c r="O134" i="5"/>
  <c r="Q133" i="5"/>
  <c r="P133" i="5"/>
  <c r="P144" i="5" s="1"/>
  <c r="N133" i="5"/>
  <c r="O132" i="5"/>
  <c r="O131" i="5"/>
  <c r="Q128" i="5"/>
  <c r="P128" i="5"/>
  <c r="N128" i="5"/>
  <c r="O127" i="5"/>
  <c r="O126" i="5"/>
  <c r="Q125" i="5"/>
  <c r="P125" i="5"/>
  <c r="N125" i="5"/>
  <c r="O124" i="5"/>
  <c r="O123" i="5"/>
  <c r="O122" i="5"/>
  <c r="Q121" i="5"/>
  <c r="P121" i="5"/>
  <c r="N121" i="5"/>
  <c r="O120" i="5"/>
  <c r="O119" i="5"/>
  <c r="O118" i="5"/>
  <c r="Q115" i="5"/>
  <c r="P115" i="5"/>
  <c r="N115" i="5"/>
  <c r="O114" i="5"/>
  <c r="O113" i="5"/>
  <c r="Q112" i="5"/>
  <c r="P112" i="5"/>
  <c r="N112" i="5"/>
  <c r="O111" i="5"/>
  <c r="O110" i="5"/>
  <c r="Q109" i="5"/>
  <c r="P109" i="5"/>
  <c r="N109" i="5"/>
  <c r="O108" i="5"/>
  <c r="O107" i="5"/>
  <c r="Q106" i="5"/>
  <c r="P106" i="5"/>
  <c r="N106" i="5"/>
  <c r="O105" i="5"/>
  <c r="O104" i="5"/>
  <c r="Q103" i="5"/>
  <c r="P103" i="5"/>
  <c r="N103" i="5"/>
  <c r="O102" i="5"/>
  <c r="O101" i="5"/>
  <c r="Q100" i="5"/>
  <c r="P100" i="5"/>
  <c r="N100" i="5"/>
  <c r="O99" i="5"/>
  <c r="O98" i="5"/>
  <c r="Q97" i="5"/>
  <c r="P97" i="5"/>
  <c r="N97" i="5"/>
  <c r="O96" i="5"/>
  <c r="O95" i="5"/>
  <c r="Q94" i="5"/>
  <c r="P94" i="5"/>
  <c r="N94" i="5"/>
  <c r="O93" i="5"/>
  <c r="O92" i="5"/>
  <c r="Q91" i="5"/>
  <c r="P91" i="5"/>
  <c r="N91" i="5"/>
  <c r="O90" i="5"/>
  <c r="O89" i="5"/>
  <c r="Q88" i="5"/>
  <c r="P88" i="5"/>
  <c r="N88" i="5"/>
  <c r="O87" i="5"/>
  <c r="O86" i="5"/>
  <c r="Q85" i="5"/>
  <c r="P85" i="5"/>
  <c r="N85" i="5"/>
  <c r="O84" i="5"/>
  <c r="O83" i="5"/>
  <c r="Q80" i="5"/>
  <c r="P80" i="5"/>
  <c r="N80" i="5"/>
  <c r="O79" i="5"/>
  <c r="O78" i="5"/>
  <c r="Q77" i="5"/>
  <c r="P77" i="5"/>
  <c r="N77" i="5"/>
  <c r="O76" i="5"/>
  <c r="O75" i="5"/>
  <c r="O74" i="5"/>
  <c r="O73" i="5"/>
  <c r="Q72" i="5"/>
  <c r="P72" i="5"/>
  <c r="N72" i="5"/>
  <c r="O71" i="5"/>
  <c r="O70" i="5"/>
  <c r="O69" i="5"/>
  <c r="O68" i="5"/>
  <c r="Q67" i="5"/>
  <c r="P67" i="5"/>
  <c r="N67" i="5"/>
  <c r="O66" i="5"/>
  <c r="O65" i="5"/>
  <c r="Q64" i="5"/>
  <c r="P64" i="5"/>
  <c r="N64" i="5"/>
  <c r="O61" i="5"/>
  <c r="O60" i="5"/>
  <c r="Q59" i="5"/>
  <c r="P59" i="5"/>
  <c r="N59" i="5"/>
  <c r="O58" i="5"/>
  <c r="O57" i="5"/>
  <c r="O59" i="5" s="1"/>
  <c r="Q56" i="5"/>
  <c r="P56" i="5"/>
  <c r="N56" i="5"/>
  <c r="O55" i="5"/>
  <c r="O54" i="5"/>
  <c r="O53" i="5"/>
  <c r="Q52" i="5"/>
  <c r="P52" i="5"/>
  <c r="N52" i="5"/>
  <c r="O51" i="5"/>
  <c r="O50" i="5"/>
  <c r="Q49" i="5"/>
  <c r="P49" i="5"/>
  <c r="N49" i="5"/>
  <c r="O48" i="5"/>
  <c r="O47" i="5"/>
  <c r="Q46" i="5"/>
  <c r="P46" i="5"/>
  <c r="N46" i="5"/>
  <c r="O45" i="5"/>
  <c r="O44" i="5"/>
  <c r="Q43" i="5"/>
  <c r="P43" i="5"/>
  <c r="N43" i="5"/>
  <c r="O42" i="5"/>
  <c r="O41" i="5"/>
  <c r="O43" i="5" s="1"/>
  <c r="Q40" i="5"/>
  <c r="P40" i="5"/>
  <c r="N40" i="5"/>
  <c r="O39" i="5"/>
  <c r="O38" i="5"/>
  <c r="O37" i="5"/>
  <c r="O36" i="5"/>
  <c r="O35" i="5"/>
  <c r="O34" i="5"/>
  <c r="Q33" i="5"/>
  <c r="P33" i="5"/>
  <c r="N33" i="5"/>
  <c r="O32" i="5"/>
  <c r="O31" i="5"/>
  <c r="Q30" i="5"/>
  <c r="P30" i="5"/>
  <c r="N30" i="5"/>
  <c r="O29" i="5"/>
  <c r="O28" i="5"/>
  <c r="Q27" i="5"/>
  <c r="P27" i="5"/>
  <c r="N27" i="5"/>
  <c r="O26" i="5"/>
  <c r="O25" i="5"/>
  <c r="O27" i="5" s="1"/>
  <c r="Q24" i="5"/>
  <c r="P24" i="5"/>
  <c r="N24" i="5"/>
  <c r="O23" i="5"/>
  <c r="O22" i="5"/>
  <c r="O21" i="5"/>
  <c r="O20" i="5"/>
  <c r="O19" i="5"/>
  <c r="O18" i="5"/>
  <c r="O17" i="5"/>
  <c r="O16" i="5"/>
  <c r="Q15" i="5"/>
  <c r="P15" i="5"/>
  <c r="N15" i="5"/>
  <c r="O15" i="5"/>
  <c r="J56" i="5"/>
  <c r="L56" i="5"/>
  <c r="M56" i="5"/>
  <c r="I56" i="5"/>
  <c r="K54" i="5"/>
  <c r="J91" i="5"/>
  <c r="L91" i="5"/>
  <c r="M91" i="5"/>
  <c r="I91" i="5"/>
  <c r="J125" i="5"/>
  <c r="K90" i="5"/>
  <c r="O143" i="5" l="1"/>
  <c r="O49" i="5"/>
  <c r="O103" i="5"/>
  <c r="O115" i="5"/>
  <c r="Q144" i="5"/>
  <c r="O40" i="5"/>
  <c r="O52" i="5"/>
  <c r="O64" i="5"/>
  <c r="O80" i="5"/>
  <c r="O106" i="5"/>
  <c r="O121" i="5"/>
  <c r="O128" i="5"/>
  <c r="O140" i="5"/>
  <c r="O94" i="5"/>
  <c r="R91" i="5"/>
  <c r="S91" i="5" s="1"/>
  <c r="S163" i="5"/>
  <c r="S156" i="5"/>
  <c r="O30" i="5"/>
  <c r="S155" i="5"/>
  <c r="S161" i="5"/>
  <c r="S165" i="5"/>
  <c r="P129" i="5"/>
  <c r="O67" i="5"/>
  <c r="O85" i="5"/>
  <c r="O97" i="5"/>
  <c r="O109" i="5"/>
  <c r="Q129" i="5"/>
  <c r="O133" i="5"/>
  <c r="O33" i="5"/>
  <c r="O46" i="5"/>
  <c r="O88" i="5"/>
  <c r="O100" i="5"/>
  <c r="O112" i="5"/>
  <c r="O125" i="5"/>
  <c r="O129" i="5" s="1"/>
  <c r="O137" i="5"/>
  <c r="N144" i="5"/>
  <c r="N129" i="5"/>
  <c r="Q116" i="5"/>
  <c r="O91" i="5"/>
  <c r="N116" i="5"/>
  <c r="P116" i="5"/>
  <c r="O77" i="5"/>
  <c r="O72" i="5"/>
  <c r="R56" i="5"/>
  <c r="S56" i="5" s="1"/>
  <c r="O56" i="5"/>
  <c r="O24" i="5"/>
  <c r="K70" i="5"/>
  <c r="K20" i="5"/>
  <c r="K21" i="5"/>
  <c r="K123" i="5"/>
  <c r="O144" i="5" l="1"/>
  <c r="S154" i="5"/>
  <c r="S153" i="5" s="1"/>
  <c r="Q150" i="5"/>
  <c r="Q151" i="5" s="1"/>
  <c r="O116" i="5"/>
  <c r="P150" i="5"/>
  <c r="P151" i="5" s="1"/>
  <c r="N150" i="5"/>
  <c r="N151" i="5" s="1"/>
  <c r="K19" i="5"/>
  <c r="K22" i="5"/>
  <c r="O150" i="5" l="1"/>
  <c r="O151" i="5" s="1"/>
  <c r="K135" i="5"/>
  <c r="J121" i="5" l="1"/>
  <c r="L121" i="5"/>
  <c r="M121" i="5"/>
  <c r="I121" i="5"/>
  <c r="R121" i="5" s="1"/>
  <c r="S121" i="5" s="1"/>
  <c r="I128" i="5"/>
  <c r="R128" i="5" s="1"/>
  <c r="K119" i="5"/>
  <c r="K75" i="5"/>
  <c r="K96" i="5"/>
  <c r="K95" i="5"/>
  <c r="K71" i="5"/>
  <c r="M140" i="5" l="1"/>
  <c r="L140" i="5"/>
  <c r="J140" i="5"/>
  <c r="I140" i="5"/>
  <c r="R140" i="5" s="1"/>
  <c r="K139" i="5"/>
  <c r="K138" i="5"/>
  <c r="K53" i="5"/>
  <c r="T159" i="5"/>
  <c r="R159" i="5"/>
  <c r="J159" i="5"/>
  <c r="I159" i="5"/>
  <c r="S140" i="5" l="1"/>
  <c r="K140" i="5"/>
  <c r="I164" i="5"/>
  <c r="T164" i="5" l="1"/>
  <c r="R164" i="5"/>
  <c r="J164" i="5"/>
  <c r="I166" i="5"/>
  <c r="K131" i="5" l="1"/>
  <c r="K69" i="5" l="1"/>
  <c r="K38" i="5" l="1"/>
  <c r="K37" i="5" l="1"/>
  <c r="K74" i="5" l="1"/>
  <c r="M115" i="5" l="1"/>
  <c r="L115" i="5"/>
  <c r="J115" i="5"/>
  <c r="I115" i="5"/>
  <c r="R115" i="5" s="1"/>
  <c r="S115" i="5" s="1"/>
  <c r="K114" i="5"/>
  <c r="K113" i="5"/>
  <c r="K115" i="5" l="1"/>
  <c r="K28" i="5" l="1"/>
  <c r="M30" i="5"/>
  <c r="L30" i="5"/>
  <c r="J30" i="5"/>
  <c r="I30" i="5"/>
  <c r="R30" i="5" s="1"/>
  <c r="K29" i="5"/>
  <c r="S30" i="5" l="1"/>
  <c r="K30" i="5"/>
  <c r="K18" i="5"/>
  <c r="J27" i="5" l="1"/>
  <c r="L27" i="5"/>
  <c r="M27" i="5"/>
  <c r="I27" i="5"/>
  <c r="R27" i="5" s="1"/>
  <c r="S27" i="5" s="1"/>
  <c r="K17" i="5"/>
  <c r="L97" i="5" l="1"/>
  <c r="M97" i="5"/>
  <c r="K136" i="5"/>
  <c r="K26" i="5"/>
  <c r="K25" i="5"/>
  <c r="K14" i="5"/>
  <c r="K13" i="5"/>
  <c r="K27" i="5" l="1"/>
  <c r="K58" i="5"/>
  <c r="K147" i="5" l="1"/>
  <c r="K146" i="5"/>
  <c r="I148" i="5"/>
  <c r="R148" i="5" s="1"/>
  <c r="J148" i="5"/>
  <c r="L148" i="5"/>
  <c r="M148" i="5"/>
  <c r="S148" i="5" l="1"/>
  <c r="S149" i="5" s="1"/>
  <c r="K148" i="5"/>
  <c r="K124" i="5" l="1"/>
  <c r="K23" i="5" l="1"/>
  <c r="J156" i="5" l="1"/>
  <c r="U156" i="5" s="1"/>
  <c r="M112" i="5"/>
  <c r="L112" i="5"/>
  <c r="J112" i="5"/>
  <c r="I112" i="5"/>
  <c r="R112" i="5" s="1"/>
  <c r="S112" i="5" s="1"/>
  <c r="K111" i="5"/>
  <c r="K110" i="5"/>
  <c r="K112" i="5" l="1"/>
  <c r="K16" i="5"/>
  <c r="K31" i="5"/>
  <c r="K32" i="5"/>
  <c r="K34" i="5"/>
  <c r="K35" i="5"/>
  <c r="K36" i="5"/>
  <c r="K39" i="5"/>
  <c r="K41" i="5"/>
  <c r="K42" i="5"/>
  <c r="K44" i="5"/>
  <c r="K45" i="5"/>
  <c r="K47" i="5"/>
  <c r="K48" i="5"/>
  <c r="K50" i="5"/>
  <c r="K51" i="5"/>
  <c r="K55" i="5"/>
  <c r="K56" i="5" s="1"/>
  <c r="K57" i="5"/>
  <c r="K60" i="5"/>
  <c r="K61" i="5"/>
  <c r="K65" i="5"/>
  <c r="K66" i="5"/>
  <c r="K68" i="5"/>
  <c r="K73" i="5"/>
  <c r="K76" i="5"/>
  <c r="K78" i="5"/>
  <c r="K79" i="5"/>
  <c r="K83" i="5"/>
  <c r="K84" i="5"/>
  <c r="K86" i="5"/>
  <c r="K87" i="5"/>
  <c r="K89" i="5"/>
  <c r="K91" i="5" s="1"/>
  <c r="K92" i="5"/>
  <c r="K93" i="5"/>
  <c r="K98" i="5"/>
  <c r="K99" i="5"/>
  <c r="K101" i="5"/>
  <c r="K102" i="5"/>
  <c r="K104" i="5"/>
  <c r="K105" i="5"/>
  <c r="K107" i="5"/>
  <c r="K108" i="5"/>
  <c r="K118" i="5"/>
  <c r="K120" i="5"/>
  <c r="K122" i="5"/>
  <c r="K126" i="5"/>
  <c r="K127" i="5"/>
  <c r="K132" i="5"/>
  <c r="K134" i="5"/>
  <c r="K141" i="5"/>
  <c r="K142" i="5"/>
  <c r="L15" i="5"/>
  <c r="L24" i="5"/>
  <c r="L33" i="5"/>
  <c r="L40" i="5"/>
  <c r="L43" i="5"/>
  <c r="L46" i="5"/>
  <c r="L49" i="5"/>
  <c r="L52" i="5"/>
  <c r="L59" i="5"/>
  <c r="L64" i="5"/>
  <c r="L67" i="5"/>
  <c r="L72" i="5"/>
  <c r="L77" i="5"/>
  <c r="L80" i="5"/>
  <c r="L85" i="5"/>
  <c r="L88" i="5"/>
  <c r="L94" i="5"/>
  <c r="L100" i="5"/>
  <c r="L103" i="5"/>
  <c r="L106" i="5"/>
  <c r="L109" i="5"/>
  <c r="L125" i="5"/>
  <c r="L129" i="5" s="1"/>
  <c r="L128" i="5"/>
  <c r="L133" i="5"/>
  <c r="L137" i="5"/>
  <c r="L143" i="5"/>
  <c r="M15" i="5"/>
  <c r="M24" i="5"/>
  <c r="M33" i="5"/>
  <c r="M40" i="5"/>
  <c r="M43" i="5"/>
  <c r="M46" i="5"/>
  <c r="M49" i="5"/>
  <c r="M52" i="5"/>
  <c r="M59" i="5"/>
  <c r="M64" i="5"/>
  <c r="M67" i="5"/>
  <c r="M72" i="5"/>
  <c r="M77" i="5"/>
  <c r="M80" i="5"/>
  <c r="M85" i="5"/>
  <c r="M88" i="5"/>
  <c r="M94" i="5"/>
  <c r="M100" i="5"/>
  <c r="M103" i="5"/>
  <c r="M106" i="5"/>
  <c r="M109" i="5"/>
  <c r="M125" i="5"/>
  <c r="M128" i="5"/>
  <c r="M133" i="5"/>
  <c r="M137" i="5"/>
  <c r="M143" i="5"/>
  <c r="J15" i="5"/>
  <c r="J24" i="5"/>
  <c r="J33" i="5"/>
  <c r="J40" i="5"/>
  <c r="J43" i="5"/>
  <c r="J46" i="5"/>
  <c r="J49" i="5"/>
  <c r="J52" i="5"/>
  <c r="J59" i="5"/>
  <c r="J64" i="5"/>
  <c r="J67" i="5"/>
  <c r="J72" i="5"/>
  <c r="J77" i="5"/>
  <c r="J80" i="5"/>
  <c r="J85" i="5"/>
  <c r="J88" i="5"/>
  <c r="J94" i="5"/>
  <c r="J97" i="5"/>
  <c r="J100" i="5"/>
  <c r="J103" i="5"/>
  <c r="J106" i="5"/>
  <c r="J109" i="5"/>
  <c r="J128" i="5"/>
  <c r="J133" i="5"/>
  <c r="J137" i="5"/>
  <c r="J143" i="5"/>
  <c r="I133" i="5"/>
  <c r="R133" i="5" s="1"/>
  <c r="I137" i="5"/>
  <c r="R137" i="5" s="1"/>
  <c r="I143" i="5"/>
  <c r="R143" i="5" s="1"/>
  <c r="I125" i="5"/>
  <c r="I109" i="5"/>
  <c r="R109" i="5" s="1"/>
  <c r="I52" i="5"/>
  <c r="R52" i="5" s="1"/>
  <c r="S52" i="5" s="1"/>
  <c r="I49" i="5"/>
  <c r="R49" i="5" s="1"/>
  <c r="I15" i="5"/>
  <c r="R15" i="5" s="1"/>
  <c r="I24" i="5"/>
  <c r="R24" i="5" s="1"/>
  <c r="I33" i="5"/>
  <c r="R33" i="5" s="1"/>
  <c r="S33" i="5" s="1"/>
  <c r="I40" i="5"/>
  <c r="R40" i="5" s="1"/>
  <c r="I43" i="5"/>
  <c r="R43" i="5" s="1"/>
  <c r="I46" i="5"/>
  <c r="R46" i="5" s="1"/>
  <c r="I59" i="5"/>
  <c r="R59" i="5" s="1"/>
  <c r="I64" i="5"/>
  <c r="R64" i="5" s="1"/>
  <c r="I67" i="5"/>
  <c r="R67" i="5" s="1"/>
  <c r="I72" i="5"/>
  <c r="R72" i="5" s="1"/>
  <c r="I77" i="5"/>
  <c r="R77" i="5" s="1"/>
  <c r="I80" i="5"/>
  <c r="R80" i="5" s="1"/>
  <c r="S80" i="5" s="1"/>
  <c r="T157" i="5"/>
  <c r="R157" i="5"/>
  <c r="J157" i="5"/>
  <c r="I157" i="5"/>
  <c r="T168" i="5"/>
  <c r="R168" i="5"/>
  <c r="J168" i="5"/>
  <c r="I168" i="5"/>
  <c r="I106" i="5"/>
  <c r="R106" i="5" s="1"/>
  <c r="I103" i="5"/>
  <c r="R103" i="5" s="1"/>
  <c r="I100" i="5"/>
  <c r="R100" i="5" s="1"/>
  <c r="S100" i="5" s="1"/>
  <c r="I97" i="5"/>
  <c r="R97" i="5" s="1"/>
  <c r="S97" i="5" s="1"/>
  <c r="I94" i="5"/>
  <c r="R94" i="5" s="1"/>
  <c r="I88" i="5"/>
  <c r="R88" i="5" s="1"/>
  <c r="I85" i="5"/>
  <c r="R85" i="5" s="1"/>
  <c r="S85" i="5" s="1"/>
  <c r="T149" i="5"/>
  <c r="R149" i="5"/>
  <c r="M149" i="5"/>
  <c r="L149" i="5"/>
  <c r="J149" i="5"/>
  <c r="I149" i="5"/>
  <c r="T162" i="5"/>
  <c r="R162" i="5"/>
  <c r="J162" i="5"/>
  <c r="I162" i="5"/>
  <c r="T167" i="5"/>
  <c r="J158" i="5"/>
  <c r="T163" i="5"/>
  <c r="R163" i="5"/>
  <c r="J163" i="5"/>
  <c r="I163" i="5"/>
  <c r="J160" i="5"/>
  <c r="J161" i="5"/>
  <c r="J166" i="5"/>
  <c r="J167" i="5"/>
  <c r="U167" i="5" s="1"/>
  <c r="J169" i="5"/>
  <c r="T166" i="5"/>
  <c r="R166" i="5"/>
  <c r="T160" i="5"/>
  <c r="R160" i="5"/>
  <c r="I160" i="5"/>
  <c r="T161" i="5"/>
  <c r="R156" i="5"/>
  <c r="R158" i="5"/>
  <c r="R161" i="5"/>
  <c r="T156" i="5"/>
  <c r="T158" i="5"/>
  <c r="I155" i="5"/>
  <c r="I158" i="5"/>
  <c r="I161" i="5"/>
  <c r="T169" i="5"/>
  <c r="R167" i="5"/>
  <c r="R169" i="5"/>
  <c r="I169" i="5"/>
  <c r="I167" i="5"/>
  <c r="I156" i="5"/>
  <c r="T155" i="5"/>
  <c r="R155" i="5"/>
  <c r="S77" i="5" l="1"/>
  <c r="S59" i="5"/>
  <c r="S137" i="5"/>
  <c r="S46" i="5"/>
  <c r="S24" i="5"/>
  <c r="S109" i="5"/>
  <c r="S94" i="5"/>
  <c r="S106" i="5"/>
  <c r="U161" i="5"/>
  <c r="U163" i="5"/>
  <c r="S67" i="5"/>
  <c r="U158" i="5"/>
  <c r="S88" i="5"/>
  <c r="S103" i="5"/>
  <c r="S43" i="5"/>
  <c r="S15" i="5"/>
  <c r="S64" i="5"/>
  <c r="S72" i="5"/>
  <c r="S133" i="5"/>
  <c r="J129" i="5"/>
  <c r="S128" i="5"/>
  <c r="S40" i="5"/>
  <c r="S49" i="5"/>
  <c r="S143" i="5"/>
  <c r="I129" i="5"/>
  <c r="R129" i="5" s="1"/>
  <c r="R125" i="5"/>
  <c r="S125" i="5" s="1"/>
  <c r="M129" i="5"/>
  <c r="J144" i="5"/>
  <c r="J116" i="5"/>
  <c r="R81" i="5"/>
  <c r="M116" i="5"/>
  <c r="L116" i="5"/>
  <c r="I116" i="5"/>
  <c r="R116" i="5" s="1"/>
  <c r="K121" i="5"/>
  <c r="I144" i="5"/>
  <c r="R144" i="5" s="1"/>
  <c r="L144" i="5"/>
  <c r="M144" i="5"/>
  <c r="R154" i="5"/>
  <c r="T154" i="5"/>
  <c r="I154" i="5"/>
  <c r="K149" i="5"/>
  <c r="J155" i="5"/>
  <c r="U155" i="5" s="1"/>
  <c r="K103" i="5"/>
  <c r="K49" i="5"/>
  <c r="K43" i="5"/>
  <c r="K15" i="5"/>
  <c r="K24" i="5"/>
  <c r="K137" i="5"/>
  <c r="K143" i="5"/>
  <c r="K85" i="5"/>
  <c r="K77" i="5"/>
  <c r="K59" i="5"/>
  <c r="K128" i="5"/>
  <c r="K133" i="5"/>
  <c r="K100" i="5"/>
  <c r="K80" i="5"/>
  <c r="K72" i="5"/>
  <c r="K64" i="5"/>
  <c r="K52" i="5"/>
  <c r="T165" i="5"/>
  <c r="K125" i="5"/>
  <c r="K109" i="5"/>
  <c r="K88" i="5"/>
  <c r="K106" i="5"/>
  <c r="K97" i="5"/>
  <c r="K67" i="5"/>
  <c r="K46" i="5"/>
  <c r="K33" i="5"/>
  <c r="I165" i="5"/>
  <c r="K94" i="5"/>
  <c r="K40" i="5"/>
  <c r="R165" i="5"/>
  <c r="J165" i="5"/>
  <c r="S116" i="5" l="1"/>
  <c r="S144" i="5"/>
  <c r="S81" i="5"/>
  <c r="S129" i="5"/>
  <c r="J150" i="5"/>
  <c r="J151" i="5" s="1"/>
  <c r="K129" i="5"/>
  <c r="K116" i="5"/>
  <c r="K144" i="5"/>
  <c r="J154" i="5"/>
  <c r="I150" i="5"/>
  <c r="I151" i="5" s="1"/>
  <c r="T150" i="5"/>
  <c r="T151" i="5" s="1"/>
  <c r="T153" i="5"/>
  <c r="R150" i="5"/>
  <c r="R151" i="5" s="1"/>
  <c r="M150" i="5"/>
  <c r="L150" i="5"/>
  <c r="L151" i="5" s="1"/>
  <c r="I153" i="5"/>
  <c r="R153" i="5"/>
  <c r="S150" i="5" l="1"/>
  <c r="S151" i="5" s="1"/>
  <c r="M151" i="5"/>
  <c r="J153" i="5"/>
  <c r="K150" i="5"/>
  <c r="K151" i="5" l="1"/>
  <c r="N165" i="5" l="1"/>
  <c r="U165" i="5" s="1"/>
  <c r="N154" i="5"/>
  <c r="U154" i="5" s="1"/>
  <c r="N153" i="5" l="1"/>
  <c r="U153" i="5" s="1"/>
</calcChain>
</file>

<file path=xl/sharedStrings.xml><?xml version="1.0" encoding="utf-8"?>
<sst xmlns="http://schemas.openxmlformats.org/spreadsheetml/2006/main" count="736" uniqueCount="252">
  <si>
    <t>1.1.1.9</t>
  </si>
  <si>
    <t>Programos tikslo kodas</t>
  </si>
  <si>
    <t>Uždavinio kodas</t>
  </si>
  <si>
    <t>Priemonės kodas</t>
  </si>
  <si>
    <t xml:space="preserve">Priemonės pavadinimas </t>
  </si>
  <si>
    <t>Funkcinės klasifikacijos kodas</t>
  </si>
  <si>
    <t>išlaidoms</t>
  </si>
  <si>
    <t xml:space="preserve">iš jų </t>
  </si>
  <si>
    <t>turtui įsigyti</t>
  </si>
  <si>
    <t>Finansavimo šaltinis</t>
  </si>
  <si>
    <t>01</t>
  </si>
  <si>
    <t>02</t>
  </si>
  <si>
    <t>03</t>
  </si>
  <si>
    <t>04</t>
  </si>
  <si>
    <t>05</t>
  </si>
  <si>
    <t>06</t>
  </si>
  <si>
    <t>07</t>
  </si>
  <si>
    <t>11</t>
  </si>
  <si>
    <t>12</t>
  </si>
  <si>
    <t>1</t>
  </si>
  <si>
    <t>2</t>
  </si>
  <si>
    <t>3</t>
  </si>
  <si>
    <t>4</t>
  </si>
  <si>
    <t>6</t>
  </si>
  <si>
    <t>SB</t>
  </si>
  <si>
    <t>iš jų darbo užmokesčiui</t>
  </si>
  <si>
    <t>Iš viso uždaviniui:</t>
  </si>
  <si>
    <t>Iš viso:</t>
  </si>
  <si>
    <t>Iš viso tikslui :</t>
  </si>
  <si>
    <t>13</t>
  </si>
  <si>
    <t>14</t>
  </si>
  <si>
    <t>15</t>
  </si>
  <si>
    <t>19</t>
  </si>
  <si>
    <t>iš viso</t>
  </si>
  <si>
    <t>Kodas</t>
  </si>
  <si>
    <t xml:space="preserve">Kiti šaltiniai: </t>
  </si>
  <si>
    <t>Savivaldybės biudžeto lėšos:</t>
  </si>
  <si>
    <t>5</t>
  </si>
  <si>
    <t xml:space="preserve">VIEŠOJO IR VIDAUS ADMINISTRAVIMO PROGRAMA </t>
  </si>
  <si>
    <t>1.1.1.3</t>
  </si>
  <si>
    <t>08</t>
  </si>
  <si>
    <t>09</t>
  </si>
  <si>
    <t>1.3.3.2</t>
  </si>
  <si>
    <t>Civilinės būklės aktų registravimas</t>
  </si>
  <si>
    <t>2.2.1.1</t>
  </si>
  <si>
    <t>Valstybinės kalbos vartojimo ir taisyklingumo kontrolė</t>
  </si>
  <si>
    <t>Pirminės teisinės pagalbos teikimas</t>
  </si>
  <si>
    <t>Zarasų rajono savivaldybės administracijos direktoriaus rezervas</t>
  </si>
  <si>
    <t>1.7.1.1</t>
  </si>
  <si>
    <t>1.3.2.1</t>
  </si>
  <si>
    <t>IŠ VISO PROGRAMAI:</t>
  </si>
  <si>
    <t>Nekilnojamojo turto registro duomenų gavimas</t>
  </si>
  <si>
    <t>SP</t>
  </si>
  <si>
    <t>VD</t>
  </si>
  <si>
    <t>Užtikrinti finansavimą nenumatytoms išlaidoms dengti bei prisiimtų finansinių įsipareigojimų valdymas</t>
  </si>
  <si>
    <t>8</t>
  </si>
  <si>
    <t>10</t>
  </si>
  <si>
    <t>Užtikrinti efektyvų valstybinių  (valstybės perduotos savivaldybėms) funkcijų vykdymą</t>
  </si>
  <si>
    <t>Pavadinimas</t>
  </si>
  <si>
    <t>Dalyvavimas Lietuvos savivaldybių bei Lietuvos savivaldybių seniūnų asociacijų veiklose</t>
  </si>
  <si>
    <t>10.9.1.1</t>
  </si>
  <si>
    <t>Patirtų nuostolių dėl visuomenei teikiamų būtinų keleivių vežimo vietiniais maršrutais paslaugų kompensavimas UAB „Zarasų autobusai”</t>
  </si>
  <si>
    <t>Asignavimo valdytojo kodas*</t>
  </si>
  <si>
    <t>Sprendimų skirti lėšas iš administracijos direktoriaus rezervo sk.</t>
  </si>
  <si>
    <t>Svarbios informacijos pateikimo užtikrinimas pagal poreikį proc.</t>
  </si>
  <si>
    <t>16</t>
  </si>
  <si>
    <t>20</t>
  </si>
  <si>
    <t>18</t>
  </si>
  <si>
    <t>17</t>
  </si>
  <si>
    <t>Speciali tikslinė dotacija (VB)</t>
  </si>
  <si>
    <t xml:space="preserve">Kėlusių kvalifikaciją darbuotojų skaičius  </t>
  </si>
  <si>
    <t xml:space="preserve">Vykdytojas </t>
  </si>
  <si>
    <t>Žemės ūkio funkcijų administravimas</t>
  </si>
  <si>
    <t>ZRSA</t>
  </si>
  <si>
    <t>KAT</t>
  </si>
  <si>
    <t xml:space="preserve"> (2.6) </t>
  </si>
  <si>
    <t>Gerinti viešąjį administravimą</t>
  </si>
  <si>
    <t>(2.6.1)</t>
  </si>
  <si>
    <t>(2.6.2.1)</t>
  </si>
  <si>
    <t>(2.6.3.2)</t>
  </si>
  <si>
    <t>21</t>
  </si>
  <si>
    <t>Vidutinis ūkių dydis, ha</t>
  </si>
  <si>
    <t>Registruota naujų ūkininkų sk.</t>
  </si>
  <si>
    <t>Autobusų rida nuostolingais vietinio (priemiestinio) reguliaraus susisiekimo kelių transporto maršrutais, tūkst. km.</t>
  </si>
  <si>
    <t>1 lentelė</t>
  </si>
  <si>
    <t>Vaikų ir jaunimo teisių apsauga</t>
  </si>
  <si>
    <t>Gyventojų registro tvarkymas, duomenų teikimas Valstybės suteiktos pagalbos registrui ir  archyvinių dokumentų tvarkymas</t>
  </si>
  <si>
    <t>1.6.1.2</t>
  </si>
  <si>
    <t>4.2.1.4</t>
  </si>
  <si>
    <t>Paimtų ilgalaikių paskolų grąžinimas ir palūkanų mokėjimas/ paskolų likučiai</t>
  </si>
  <si>
    <t>1.1.1.2</t>
  </si>
  <si>
    <t>2.1.1.4</t>
  </si>
  <si>
    <t>1.6.1.4</t>
  </si>
  <si>
    <t>(tūkst. Eur)</t>
  </si>
  <si>
    <t>Programoje naudojami sutrumpinimai: ZRSA - Zarasų rajono savivaldybės administracija; KAT- Zarasų rajono savivaldybės kontrolieriai.</t>
  </si>
  <si>
    <t>Kitos bendros valstybės paslaugos (gyv. vietos deklaravimas ir registro tvarkymas)</t>
  </si>
  <si>
    <t>Savivaldybės pajamos iš surenkamų mokesčių (SB)</t>
  </si>
  <si>
    <t>Valstybės biudžeto dotacijų lėšos (VD)</t>
  </si>
  <si>
    <t>Pajamos už suteiktas mokamas paslaugas ir turto nuomą (SP)</t>
  </si>
  <si>
    <t>Valstybės investicijų plorgramos lėšos (VIP)</t>
  </si>
  <si>
    <t>Skolintos lėšos (Paskolos savivaldybės vardu) (SL)</t>
  </si>
  <si>
    <t>Speciali tikslinė dotacija vietinės reikšmės keliams (DK)</t>
  </si>
  <si>
    <t>Kreditinės linijos lėšos (KL)</t>
  </si>
  <si>
    <t>Europos Sąjungos lėšos (ES)</t>
  </si>
  <si>
    <t>Kitos lėšos (Kt.)</t>
  </si>
  <si>
    <t>Užtikrinti Zarasų rajono savivaldybės kontrolės ir audito tarnybos veiklą</t>
  </si>
  <si>
    <t>Atnaujintų informacinių pranešimų rajono Savivaldybės interneto svetainėje sk.</t>
  </si>
  <si>
    <t>Informacijos pateikimų Centralizuotam vidaus audito skyriui apie priemonių vykdymą sk.</t>
  </si>
  <si>
    <t>Administracinę naštą mažinančių pakeistų norminių teisės aktų sk.</t>
  </si>
  <si>
    <t>Įvertintų norminių teisės aktų projektų sk.</t>
  </si>
  <si>
    <t>Pareigybių sk.</t>
  </si>
  <si>
    <t>_____________</t>
  </si>
  <si>
    <t>Lygių galimybių politikos įgyvendinimas</t>
  </si>
  <si>
    <t>Visuomenės informavimo (apie moterų ir vyrų lygias galimybes) priemonių sk.</t>
  </si>
  <si>
    <t>Tarybos narių sk.</t>
  </si>
  <si>
    <t>Mero reprezentacinių priemonių vykdymas (Mero fondo naudojimas)</t>
  </si>
  <si>
    <t>Rajono Savivaldybės tarybos finansinio, ūkinio bei materialinio aptarnavimo užtikrinimas</t>
  </si>
  <si>
    <t xml:space="preserve">Priemonių, mažinančių administracinę naštą juridiniams ir fiziniams asmenims, taikymas </t>
  </si>
  <si>
    <t>Organizuoti rajono Savivaldybės veiklos bendrųjų funkcijų vykdymą</t>
  </si>
  <si>
    <t>Rajono Savivaldybės administracijos darbo organizavimas</t>
  </si>
  <si>
    <t>Darbuotojų kvalifikacijos kėlimas</t>
  </si>
  <si>
    <t>Zarasų rajono savivaldybės konsoliduotų  ataskaitų rinkinio, savivaldybės biudžeto ir turto naudojimo, savivaldybės skolos, savivaldybės kontroliuojamų įmonių auditai</t>
  </si>
  <si>
    <t xml:space="preserve">Kadastrinių bylų sudarymas ir teisinė registracija bei projektavimo išlaidos (Savivaldybės nuosavybės teise priklausančių pastatų, statinių, kapinių ir vietinės reikšmės kelių)
</t>
  </si>
  <si>
    <t>Žemės nuomos mokesčio administravimas</t>
  </si>
  <si>
    <t>Valstybės biudžeto finansavimas (VBF)</t>
  </si>
  <si>
    <t>Mokinio lėšos (ML)</t>
  </si>
  <si>
    <t>6.6.1.1</t>
  </si>
  <si>
    <t>Informacinių technologijų palaikymas ir plėtojimas rajono Savivaldybėje</t>
  </si>
  <si>
    <t>Tarybos posėdžių per metus sk.</t>
  </si>
  <si>
    <t>Renginių sk.</t>
  </si>
  <si>
    <t>Sudaryta biudžeto lėšų naudojimo sutarčių sk.</t>
  </si>
  <si>
    <t>Dalyvauta Lietuvos sav. asociacijos narių atstovų suvažiavimuose, apskričių (regionų) merų pasitarimuose sk., vnt.</t>
  </si>
  <si>
    <t>Žalos atlyginimas teismo sprendimu</t>
  </si>
  <si>
    <t>Civilinės būklės aktų įrašų sudarymo, keitimas, papildymas  per metus sk.</t>
  </si>
  <si>
    <t>Geodezijos ir kartografijos duomenų tvarkymas</t>
  </si>
  <si>
    <t>SL</t>
  </si>
  <si>
    <t>Paskatinimai, apdovanojimai, parama bei veiklos ir rezultatų gerinimas</t>
  </si>
  <si>
    <t>Audituota asignavimų valdytojų</t>
  </si>
  <si>
    <t>Audituota viešojo sektoriaus subjektų</t>
  </si>
  <si>
    <t>Mobilizacijos funkcijos įgyvendinimas</t>
  </si>
  <si>
    <t>Atnaujintų ir (ar) parengtų bei patvirtintų dokumentų, reglamentuojančių mobilizacijos organizavimą Savivaldybės teritorijoje, skaičius</t>
  </si>
  <si>
    <t>Organizuotų mobilizacinio ir priimančiosios šalies paramos mokymų renginių skaičius</t>
  </si>
  <si>
    <t>WiFi4EU: interneto ryšio vietos bendruomenėse rėmimas</t>
  </si>
  <si>
    <t>Skleisti informaciją apie savivaldybę vietinėje, regioninėje, respublikinėje spaudoje, televizijoje, soc. tinkluose</t>
  </si>
  <si>
    <t>Viešosios tvarkos užtikrinimo priemonių sk./pažeidimų protokolų sk.</t>
  </si>
  <si>
    <t>Įstatinio kapitalo didinimas (investavimas pinigais)</t>
  </si>
  <si>
    <t>Jaunimo politikos įgyvendinimas Zarasų rajone</t>
  </si>
  <si>
    <t>Jaunimo iniciatyvų skatinimas, iniciatyvų sk.</t>
  </si>
  <si>
    <t>Pilietiškumo ir saviraiškos renginių jaunimui organizavimas, renginių sk./ dalyvių sk.</t>
  </si>
  <si>
    <t>Jaunimo reikalų tarybos veiklos užtikrinimas, posėdžių sk.</t>
  </si>
  <si>
    <t>Jaunimo savanoriškos tarnybos finansavimas, savanorių sk.</t>
  </si>
  <si>
    <t>Informacinių technologijų palaikymas ir plėtojimas</t>
  </si>
  <si>
    <t>Zarasų PSPC įstatinio kapitalo didinimas (investavimas pinigais)</t>
  </si>
  <si>
    <t xml:space="preserve">Vaiko gerovės komisijos posėdžių sk. </t>
  </si>
  <si>
    <t>Tarpinstituciniai pasitarimai, sk.</t>
  </si>
  <si>
    <t>Alkoholio kontrolės priemonių sk./ tabako, tabako gaminių ir su jais susijusių gaminių kontrolės priemonių sk.</t>
  </si>
  <si>
    <t>Tarpinstitucinis bendradarbiavimas</t>
  </si>
  <si>
    <t>Mero ir mero sekretoriato darbo užtikrinimas</t>
  </si>
  <si>
    <t>9.8.1.2</t>
  </si>
  <si>
    <t>2.6.2.4</t>
  </si>
  <si>
    <t>2.5.3.1; 2.6.3.1</t>
  </si>
  <si>
    <t>2.6.3.2</t>
  </si>
  <si>
    <t>(2.1.1.6; 2.6.2.2; 2.6.3.3)</t>
  </si>
  <si>
    <t>2.6.3.4</t>
  </si>
  <si>
    <t>2.6.1.4</t>
  </si>
  <si>
    <t>2.3.2.5; 2.3.2.6; 2.3.2.7</t>
  </si>
  <si>
    <t>Rajono Savivaldybės administracijos veiklos, ūkinio bei materialinio aptarnavimo užtikrinimas</t>
  </si>
  <si>
    <t>UAB "Zarasų autobusai" kapitalo didinimas</t>
  </si>
  <si>
    <t>4.5.1.2</t>
  </si>
  <si>
    <t>Kreditinės linijos lėšos biudžete (KLB)</t>
  </si>
  <si>
    <t>Projektų įgyvendinimui numatytos ES lėšos (ESB)</t>
  </si>
  <si>
    <t>12/400</t>
  </si>
  <si>
    <t>100</t>
  </si>
  <si>
    <t>395</t>
  </si>
  <si>
    <t>ES</t>
  </si>
  <si>
    <t>x</t>
  </si>
  <si>
    <t>Rajono Savivaldybei priklausančių pastatų ir patalpų einamasis remontas, pastatų/ patalpų įsigijimas, žemės sklypų po statiniais įsigijimas</t>
  </si>
  <si>
    <t>Stojamasis įnašas perduodamas ZRS nuosavybės teise priklausantis finansinis turtas</t>
  </si>
  <si>
    <t>Grąžintos paskolos  proc.</t>
  </si>
  <si>
    <t>Sumokėtos palūkanos ir banko mokesčiai proc.</t>
  </si>
  <si>
    <t>Nemokamo WiFi4EU taškų (lauke/ patalpose) sk.</t>
  </si>
  <si>
    <t>9/4</t>
  </si>
  <si>
    <t>Civilinės saugos funkcijos įgyvendinimas – Gerinti savivaldybių pasirengimą reaguoti į ekstremalias situacijas</t>
  </si>
  <si>
    <t>Savivaldybės pasirengimo reaguoti į ekstremalias situacijas lygis pagal Priešgaisrinės apsaugos ir gelbėjimo departamento prie Vidaus reikalų ministerijos direktoriaus 2017 m. gegužės 24 d. įsakymu Nr. 1-135 „Dėl Valstybės ir savivaldybių institucijų ir įstaigų, ūkio subjektų ir kitų įstaigų pasirengimo reaguoti į ekstremaliąsias situacijas vertinimo tvarkos aprašo patvirtinimo“ patvirtintą vertinimo metodiką</t>
  </si>
  <si>
    <t>29</t>
  </si>
  <si>
    <t>25</t>
  </si>
  <si>
    <t>23</t>
  </si>
  <si>
    <t xml:space="preserve">Audituota savivaldybės valdomų įmonių </t>
  </si>
  <si>
    <t>Tarptautinis bendradarbiavimas</t>
  </si>
  <si>
    <t>6/ 12</t>
  </si>
  <si>
    <t>65/ 95</t>
  </si>
  <si>
    <t>9</t>
  </si>
  <si>
    <t>Mero ir mero sekretoriato etatų sk.</t>
  </si>
  <si>
    <t>45</t>
  </si>
  <si>
    <t>250</t>
  </si>
  <si>
    <t>Kt.</t>
  </si>
  <si>
    <t>14,3</t>
  </si>
  <si>
    <t>VB</t>
  </si>
  <si>
    <t>Naujos video kameros, sk./ palaikomas kamerų veikimas, sk</t>
  </si>
  <si>
    <t>6/ 52</t>
  </si>
  <si>
    <t xml:space="preserve"> www.zarasai.lt svetainės atnaujinimas, vnt.</t>
  </si>
  <si>
    <t>Įsigyta kompiuterių su programine įranga sk./ serverių sk./ licencijų sk.</t>
  </si>
  <si>
    <t>Einamieji patalpų remontai, pagal poreikį</t>
  </si>
  <si>
    <t>30/1/107</t>
  </si>
  <si>
    <t>4.2.1.2</t>
  </si>
  <si>
    <t>Teisės aktų paieškos sistemos įdiegimas ir palaikymas</t>
  </si>
  <si>
    <t>Bendruomeninės veiklos stiprinimas</t>
  </si>
  <si>
    <t>598</t>
  </si>
  <si>
    <t>287</t>
  </si>
  <si>
    <t>Atrankos ir konsultavimo paslaugos, sk.</t>
  </si>
  <si>
    <t>6.2.1.1</t>
  </si>
  <si>
    <t>4.5.1.1</t>
  </si>
  <si>
    <t>Įsigytos prekės ir įranga pagal planą, proc.</t>
  </si>
  <si>
    <t>95</t>
  </si>
  <si>
    <t>Išlaidoms, COVID-19 pandemiją sukėlusių keleivių vežimo apribojimų, esant valstybė lygio ekstremaliai situacijai, kompensavimui</t>
  </si>
  <si>
    <t>Nuostoliams padengti, kad būtų atkurtas bendrovės  nuosavas kapitalas, kad jis nebūtų mažesnis kaip 1/2 bendrovės įstatuose nurodyto įstatinio kapitalo dydžio</t>
  </si>
  <si>
    <t xml:space="preserve">UAB "Zarasų būstas" kapitalo didinimas </t>
  </si>
  <si>
    <t xml:space="preserve"> PRIEMONIŲ  VYKDYMO  ATASKAITA UŽ 2021 METŲ IV KETVIRČIUS</t>
  </si>
  <si>
    <t>Mokėtinos sumos  ataskaitinių metų pradžiai</t>
  </si>
  <si>
    <t>2021 metų planas</t>
  </si>
  <si>
    <t xml:space="preserve">Faktiškai patirtos išlaidos per 2021 metus </t>
  </si>
  <si>
    <t xml:space="preserve">Iš viso faktiškai patirtos išlaidos  nuo ataskaitinių metų pradžios su mokėtinomis sumomis             (6 st.+11 st.) </t>
  </si>
  <si>
    <t>Plano vykdymas                  (7st.-15 st.)</t>
  </si>
  <si>
    <t>Mokėtinos sumos  ataskaitinių metų pabaigai</t>
  </si>
  <si>
    <t>Vertinimo kriterijus</t>
  </si>
  <si>
    <t>Pastabos</t>
  </si>
  <si>
    <t>Planuotos 2021 m. reikšmės</t>
  </si>
  <si>
    <t>Faktinės reikšmės</t>
  </si>
  <si>
    <t>22</t>
  </si>
  <si>
    <t>36</t>
  </si>
  <si>
    <t>0</t>
  </si>
  <si>
    <t>621</t>
  </si>
  <si>
    <t>14,55</t>
  </si>
  <si>
    <t>53</t>
  </si>
  <si>
    <t>Pagal teismo sprendimus, proc.</t>
  </si>
  <si>
    <t>Įdiegta nauja teisės aktų paieška, vnt.</t>
  </si>
  <si>
    <t>22/12</t>
  </si>
  <si>
    <t>66/161</t>
  </si>
  <si>
    <t>360,6</t>
  </si>
  <si>
    <t>Informacijos sklaidos spaudoje priemonės, pagal poreikį, proc.</t>
  </si>
  <si>
    <t>Sukurti filmai apie Salaką ir Imbadą, vnt.</t>
  </si>
  <si>
    <t>90,4</t>
  </si>
  <si>
    <t>Archyvinių civilinės būklės aktų įrašų, gautų iš civilinės metrikacijos įstaigų, duomenų tvarkymas, pagal poreikį</t>
  </si>
  <si>
    <t>289</t>
  </si>
  <si>
    <t>300</t>
  </si>
  <si>
    <t>Savivaldybės pirminės valstybės garantuojamos teisinės pagalbos specialistų netiksliai (netinkamai), unikalūs asmenys
užpildytų prašymų suteikti antrinę valstybės garantuojamą teisinę pagalbą skaičius nuo visų savivaldybės parengtų prašymų suteikti antrinę valstybės garantuojamą teisinę pagalbą skaičiaus, proc.</t>
  </si>
  <si>
    <t>Topografinių planų  pagal poreikį, proc.</t>
  </si>
  <si>
    <t>6/52</t>
  </si>
  <si>
    <t>Įgyvendinimo proc.</t>
  </si>
  <si>
    <t>0/0</t>
  </si>
  <si>
    <t>Jaunimo informavimas soc. tinkluose, straipsnių, video sk.</t>
  </si>
  <si>
    <t>Nekilnojamojo turto objektų, kuriems atlikti kadastriniai matavimai arba jie patikslinti, atlikta teisinė registracija, proc. pagal poreikį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</si>
</sst>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 _L_t"/>
    <numFmt numFmtId="166" formatCode="#,##0.00\ _L_t"/>
    <numFmt numFmtId="167" formatCode="#,##0.0"/>
    <numFmt numFmtId="169" formatCode="#,##0\ _L_t"/>
  </numFmts>
  <fonts count="15"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sz val="10"/>
      <name val="Arial"/>
      <family val="2"/>
      <charset val="186"/>
    </font>
    <font>
      <b/>
      <sz val="10"/>
      <name val="Times New Roman"/>
      <family val="1"/>
      <charset val="186"/>
    </font>
    <font>
      <sz val="10"/>
      <name val="Times New Roman"/>
      <family val="1"/>
      <charset val="186"/>
    </font>
    <font>
      <b/>
      <sz val="12"/>
      <name val="Times New Roman"/>
      <family val="1"/>
      <charset val="186"/>
    </font>
    <font>
      <b/>
      <sz val="9"/>
      <name val="Times New Roman"/>
      <family val="1"/>
      <charset val="186"/>
    </font>
    <font>
      <sz val="9"/>
      <name val="Arial"/>
      <family val="2"/>
      <charset val="186"/>
    </font>
    <font>
      <sz val="11"/>
      <name val="Times New Roman"/>
      <family val="1"/>
      <charset val="186"/>
    </font>
    <font>
      <b/>
      <sz val="11"/>
      <name val="Times New Roman"/>
      <family val="1"/>
      <charset val="186"/>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13"/>
        <bgColor indexed="64"/>
      </patternFill>
    </fill>
    <fill>
      <patternFill patternType="solid">
        <fgColor theme="0"/>
        <bgColor indexed="64"/>
      </patternFill>
    </fill>
    <fill>
      <patternFill patternType="solid">
        <fgColor theme="0" tint="-0.14999847407452621"/>
        <bgColor indexed="64"/>
      </patternFill>
    </fill>
  </fills>
  <borders count="75">
    <border>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s>
  <cellStyleXfs count="13">
    <xf numFmtId="0" fontId="0" fillId="0" borderId="0"/>
    <xf numFmtId="0" fontId="5" fillId="0" borderId="0"/>
    <xf numFmtId="0" fontId="7" fillId="0" borderId="0"/>
    <xf numFmtId="0" fontId="7" fillId="0" borderId="0"/>
    <xf numFmtId="0" fontId="4" fillId="0" borderId="0"/>
    <xf numFmtId="0" fontId="5" fillId="0" borderId="0"/>
    <xf numFmtId="0" fontId="5" fillId="0" borderId="0"/>
    <xf numFmtId="0" fontId="5" fillId="0" borderId="0"/>
    <xf numFmtId="0" fontId="3" fillId="0" borderId="0"/>
    <xf numFmtId="0" fontId="2" fillId="0" borderId="0"/>
    <xf numFmtId="0" fontId="1" fillId="0" borderId="0"/>
    <xf numFmtId="0" fontId="1" fillId="0" borderId="0"/>
    <xf numFmtId="0" fontId="1" fillId="0" borderId="0"/>
  </cellStyleXfs>
  <cellXfs count="575">
    <xf numFmtId="0" fontId="0" fillId="0" borderId="0" xfId="0"/>
    <xf numFmtId="0" fontId="9" fillId="0" borderId="1" xfId="0" applyFont="1" applyFill="1" applyBorder="1" applyAlignment="1">
      <alignment horizontal="left" vertical="top"/>
    </xf>
    <xf numFmtId="49" fontId="9" fillId="0" borderId="2" xfId="0" applyNumberFormat="1" applyFont="1" applyFill="1" applyBorder="1" applyAlignment="1">
      <alignment vertical="top" wrapText="1"/>
    </xf>
    <xf numFmtId="0" fontId="9" fillId="0" borderId="3" xfId="0" applyFont="1" applyFill="1" applyBorder="1" applyAlignment="1">
      <alignment horizontal="left" vertical="top"/>
    </xf>
    <xf numFmtId="0" fontId="9" fillId="0" borderId="0" xfId="0" applyFont="1" applyAlignment="1">
      <alignment horizontal="left" vertical="top"/>
    </xf>
    <xf numFmtId="0" fontId="9" fillId="0" borderId="0" xfId="0" applyFont="1"/>
    <xf numFmtId="49" fontId="8" fillId="0" borderId="4" xfId="0" applyNumberFormat="1" applyFont="1" applyFill="1" applyBorder="1" applyAlignment="1">
      <alignment horizontal="center" vertical="top" wrapText="1"/>
    </xf>
    <xf numFmtId="49" fontId="8" fillId="0" borderId="5" xfId="0" applyNumberFormat="1" applyFont="1" applyFill="1" applyBorder="1" applyAlignment="1">
      <alignment horizontal="center" vertical="top" wrapText="1"/>
    </xf>
    <xf numFmtId="49" fontId="9" fillId="0" borderId="6" xfId="0" applyNumberFormat="1" applyFont="1" applyFill="1" applyBorder="1" applyAlignment="1">
      <alignment horizontal="left" vertical="top" wrapText="1"/>
    </xf>
    <xf numFmtId="0" fontId="9" fillId="0" borderId="6" xfId="0" applyFont="1" applyBorder="1" applyAlignment="1">
      <alignment horizontal="left" vertical="top"/>
    </xf>
    <xf numFmtId="0" fontId="9" fillId="0" borderId="3" xfId="0" applyFont="1" applyBorder="1" applyAlignment="1">
      <alignment horizontal="left" vertical="top"/>
    </xf>
    <xf numFmtId="0" fontId="9" fillId="0" borderId="7" xfId="0" applyFont="1" applyBorder="1" applyAlignment="1">
      <alignment horizontal="left" vertical="top"/>
    </xf>
    <xf numFmtId="0" fontId="9" fillId="0" borderId="1" xfId="0" applyFont="1" applyBorder="1" applyAlignment="1">
      <alignment horizontal="left" vertical="top"/>
    </xf>
    <xf numFmtId="49" fontId="9" fillId="0" borderId="3" xfId="0" applyNumberFormat="1" applyFont="1" applyBorder="1" applyAlignment="1">
      <alignment horizontal="left" vertical="top" wrapText="1"/>
    </xf>
    <xf numFmtId="0" fontId="9" fillId="0" borderId="10" xfId="0" applyFont="1" applyFill="1" applyBorder="1" applyAlignment="1">
      <alignment horizontal="left" vertical="top"/>
    </xf>
    <xf numFmtId="49" fontId="8" fillId="0" borderId="3" xfId="0" applyNumberFormat="1" applyFont="1" applyFill="1" applyBorder="1" applyAlignment="1">
      <alignment horizontal="left" vertical="top" wrapText="1"/>
    </xf>
    <xf numFmtId="49" fontId="9" fillId="0" borderId="10" xfId="0" applyNumberFormat="1" applyFont="1" applyFill="1" applyBorder="1" applyAlignment="1">
      <alignment horizontal="center" vertical="top" wrapText="1"/>
    </xf>
    <xf numFmtId="0" fontId="9" fillId="0" borderId="0" xfId="0" applyFont="1" applyAlignment="1">
      <alignment horizontal="center" vertical="top"/>
    </xf>
    <xf numFmtId="0" fontId="9" fillId="0" borderId="10" xfId="0" applyFont="1" applyBorder="1" applyAlignment="1">
      <alignment horizontal="center" vertical="top" wrapText="1"/>
    </xf>
    <xf numFmtId="0" fontId="9" fillId="0" borderId="1" xfId="0" applyFont="1" applyBorder="1" applyAlignment="1">
      <alignment horizontal="center" vertical="top" wrapText="1"/>
    </xf>
    <xf numFmtId="0" fontId="9" fillId="0" borderId="12" xfId="0" applyFont="1" applyBorder="1" applyAlignment="1">
      <alignment horizontal="center" vertical="top" wrapText="1"/>
    </xf>
    <xf numFmtId="0" fontId="9" fillId="0" borderId="9" xfId="0" applyFont="1" applyBorder="1" applyAlignment="1">
      <alignment horizontal="center" vertical="top" wrapText="1"/>
    </xf>
    <xf numFmtId="49" fontId="8" fillId="0" borderId="0" xfId="0" applyNumberFormat="1" applyFont="1" applyBorder="1" applyAlignment="1">
      <alignment horizontal="center" vertical="center"/>
    </xf>
    <xf numFmtId="49" fontId="9" fillId="2" borderId="0" xfId="0" applyNumberFormat="1" applyFont="1" applyFill="1" applyBorder="1" applyAlignment="1">
      <alignment horizontal="center" vertical="center"/>
    </xf>
    <xf numFmtId="0" fontId="9" fillId="2" borderId="1" xfId="0" applyFont="1" applyFill="1" applyBorder="1" applyAlignment="1">
      <alignment horizontal="left" vertical="top"/>
    </xf>
    <xf numFmtId="49" fontId="8" fillId="0" borderId="12" xfId="0" applyNumberFormat="1" applyFont="1" applyBorder="1" applyAlignment="1">
      <alignment horizontal="center" vertical="top" wrapText="1"/>
    </xf>
    <xf numFmtId="49" fontId="8" fillId="2" borderId="0" xfId="0" applyNumberFormat="1" applyFont="1" applyFill="1" applyBorder="1" applyAlignment="1">
      <alignment horizontal="center" vertical="center"/>
    </xf>
    <xf numFmtId="49" fontId="9" fillId="0" borderId="14" xfId="0" applyNumberFormat="1" applyFont="1" applyBorder="1" applyAlignment="1">
      <alignment horizontal="left" vertical="top" wrapText="1"/>
    </xf>
    <xf numFmtId="49" fontId="9" fillId="0" borderId="15"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49" fontId="9" fillId="0" borderId="17" xfId="0" applyNumberFormat="1" applyFont="1" applyBorder="1" applyAlignment="1">
      <alignment horizontal="left" vertical="top" wrapText="1"/>
    </xf>
    <xf numFmtId="49" fontId="8" fillId="0" borderId="12" xfId="0" applyNumberFormat="1" applyFont="1" applyFill="1" applyBorder="1" applyAlignment="1">
      <alignment horizontal="center" vertical="top" wrapText="1"/>
    </xf>
    <xf numFmtId="49" fontId="8" fillId="2" borderId="12" xfId="0" applyNumberFormat="1" applyFont="1" applyFill="1" applyBorder="1" applyAlignment="1">
      <alignment horizontal="center" vertical="top" wrapText="1"/>
    </xf>
    <xf numFmtId="0" fontId="9" fillId="0" borderId="12" xfId="0" applyFont="1" applyFill="1" applyBorder="1" applyAlignment="1">
      <alignment horizontal="center" vertical="top" wrapText="1"/>
    </xf>
    <xf numFmtId="49" fontId="9" fillId="0" borderId="2" xfId="0" applyNumberFormat="1" applyFont="1" applyFill="1" applyBorder="1" applyAlignment="1">
      <alignment horizontal="left" vertical="top" wrapText="1"/>
    </xf>
    <xf numFmtId="49" fontId="9" fillId="2" borderId="15" xfId="0" applyNumberFormat="1" applyFont="1" applyFill="1" applyBorder="1" applyAlignment="1">
      <alignment horizontal="left" vertical="top" wrapText="1"/>
    </xf>
    <xf numFmtId="0" fontId="8" fillId="2" borderId="6" xfId="0" applyFont="1" applyFill="1" applyBorder="1" applyAlignment="1">
      <alignment vertical="top" wrapText="1"/>
    </xf>
    <xf numFmtId="167" fontId="8" fillId="2" borderId="19" xfId="0" applyNumberFormat="1" applyFont="1" applyFill="1" applyBorder="1" applyAlignment="1">
      <alignment vertical="top"/>
    </xf>
    <xf numFmtId="49" fontId="8" fillId="0" borderId="6" xfId="0" applyNumberFormat="1" applyFont="1" applyBorder="1" applyAlignment="1">
      <alignment vertical="top" wrapText="1"/>
    </xf>
    <xf numFmtId="0" fontId="8" fillId="2" borderId="10" xfId="0" applyFont="1" applyFill="1" applyBorder="1" applyAlignment="1">
      <alignment vertical="top" wrapText="1"/>
    </xf>
    <xf numFmtId="49" fontId="8" fillId="2" borderId="6" xfId="0" applyNumberFormat="1" applyFont="1" applyFill="1" applyBorder="1" applyAlignment="1">
      <alignment vertical="top" wrapText="1"/>
    </xf>
    <xf numFmtId="0" fontId="8" fillId="2" borderId="6" xfId="0" applyFont="1" applyFill="1" applyBorder="1" applyAlignment="1">
      <alignment vertical="top"/>
    </xf>
    <xf numFmtId="0" fontId="9" fillId="5" borderId="9" xfId="0" applyFont="1" applyFill="1" applyBorder="1" applyAlignment="1">
      <alignment horizontal="center" vertical="top" wrapText="1"/>
    </xf>
    <xf numFmtId="0" fontId="9" fillId="5" borderId="12" xfId="0" applyFont="1" applyFill="1" applyBorder="1" applyAlignment="1">
      <alignment horizontal="center" vertical="top" wrapText="1"/>
    </xf>
    <xf numFmtId="0" fontId="9" fillId="5" borderId="20" xfId="0" applyFont="1" applyFill="1" applyBorder="1" applyAlignment="1">
      <alignment horizontal="center" vertical="top" wrapText="1"/>
    </xf>
    <xf numFmtId="0" fontId="9" fillId="0" borderId="21" xfId="0" applyFont="1" applyBorder="1" applyAlignment="1">
      <alignment horizontal="left" vertical="top"/>
    </xf>
    <xf numFmtId="49" fontId="8" fillId="5" borderId="12" xfId="0" applyNumberFormat="1" applyFont="1" applyFill="1" applyBorder="1" applyAlignment="1">
      <alignment horizontal="center" vertical="top" wrapText="1"/>
    </xf>
    <xf numFmtId="49" fontId="8" fillId="5" borderId="12" xfId="0" applyNumberFormat="1" applyFont="1" applyFill="1" applyBorder="1" applyAlignment="1">
      <alignment horizontal="center" vertical="top"/>
    </xf>
    <xf numFmtId="49" fontId="9" fillId="0" borderId="15" xfId="0" applyNumberFormat="1" applyFont="1" applyFill="1" applyBorder="1" applyAlignment="1">
      <alignment vertical="top" wrapText="1"/>
    </xf>
    <xf numFmtId="49" fontId="9" fillId="0" borderId="13" xfId="0" applyNumberFormat="1" applyFont="1" applyFill="1" applyBorder="1" applyAlignment="1">
      <alignment horizontal="left" vertical="top" wrapText="1"/>
    </xf>
    <xf numFmtId="0" fontId="9" fillId="0" borderId="22" xfId="0" applyFont="1" applyFill="1" applyBorder="1" applyAlignment="1">
      <alignment horizontal="left" vertical="top"/>
    </xf>
    <xf numFmtId="49" fontId="9" fillId="0" borderId="14" xfId="0" applyNumberFormat="1" applyFont="1" applyFill="1" applyBorder="1" applyAlignment="1">
      <alignment horizontal="left" vertical="top" wrapText="1"/>
    </xf>
    <xf numFmtId="0" fontId="9" fillId="0" borderId="23" xfId="0" applyFont="1" applyFill="1" applyBorder="1" applyAlignment="1">
      <alignment horizontal="left" vertical="top"/>
    </xf>
    <xf numFmtId="49" fontId="9" fillId="0" borderId="15" xfId="0" applyNumberFormat="1" applyFont="1" applyBorder="1" applyAlignment="1">
      <alignment vertical="top" wrapText="1"/>
    </xf>
    <xf numFmtId="0" fontId="9" fillId="5" borderId="1" xfId="0" applyFont="1" applyFill="1" applyBorder="1" applyAlignment="1">
      <alignment horizontal="left" vertical="top"/>
    </xf>
    <xf numFmtId="0" fontId="9" fillId="5" borderId="10" xfId="0" applyFont="1" applyFill="1" applyBorder="1" applyAlignment="1">
      <alignment horizontal="left" vertical="top"/>
    </xf>
    <xf numFmtId="49" fontId="9" fillId="0" borderId="1" xfId="0" applyNumberFormat="1" applyFont="1" applyFill="1" applyBorder="1" applyAlignment="1">
      <alignment horizontal="center" vertical="top" wrapText="1"/>
    </xf>
    <xf numFmtId="0" fontId="9" fillId="0" borderId="0" xfId="0" applyFont="1" applyFill="1" applyAlignment="1">
      <alignment horizontal="left" vertical="top"/>
    </xf>
    <xf numFmtId="49" fontId="8" fillId="0" borderId="28" xfId="0" applyNumberFormat="1" applyFont="1" applyFill="1" applyBorder="1" applyAlignment="1">
      <alignment horizontal="center" vertical="top" wrapText="1"/>
    </xf>
    <xf numFmtId="49" fontId="8" fillId="0" borderId="28" xfId="0" applyNumberFormat="1" applyFont="1" applyBorder="1" applyAlignment="1">
      <alignment horizontal="center" vertical="top" wrapText="1"/>
    </xf>
    <xf numFmtId="49" fontId="8" fillId="0" borderId="29" xfId="0" applyNumberFormat="1" applyFont="1" applyFill="1" applyBorder="1" applyAlignment="1">
      <alignment horizontal="center" vertical="top" wrapText="1"/>
    </xf>
    <xf numFmtId="166" fontId="9" fillId="0" borderId="0" xfId="0" applyNumberFormat="1" applyFont="1" applyFill="1" applyAlignment="1">
      <alignment vertical="top" wrapText="1"/>
    </xf>
    <xf numFmtId="0" fontId="8" fillId="0" borderId="0" xfId="0" applyFont="1" applyBorder="1" applyAlignment="1">
      <alignment horizontal="center" vertical="top" wrapText="1"/>
    </xf>
    <xf numFmtId="165" fontId="8" fillId="3" borderId="30" xfId="0" applyNumberFormat="1" applyFont="1" applyFill="1" applyBorder="1" applyAlignment="1">
      <alignment vertical="top" wrapText="1"/>
    </xf>
    <xf numFmtId="165" fontId="9" fillId="2" borderId="11" xfId="0" applyNumberFormat="1" applyFont="1" applyFill="1" applyBorder="1" applyAlignment="1">
      <alignment vertical="top"/>
    </xf>
    <xf numFmtId="165" fontId="8" fillId="2" borderId="19" xfId="0" applyNumberFormat="1" applyFont="1" applyFill="1" applyBorder="1" applyAlignment="1">
      <alignment vertical="top"/>
    </xf>
    <xf numFmtId="165" fontId="9" fillId="2" borderId="4" xfId="0" applyNumberFormat="1" applyFont="1" applyFill="1" applyBorder="1" applyAlignment="1">
      <alignment vertical="top"/>
    </xf>
    <xf numFmtId="165" fontId="9" fillId="2" borderId="26" xfId="0" applyNumberFormat="1" applyFont="1" applyFill="1" applyBorder="1" applyAlignment="1">
      <alignment vertical="top"/>
    </xf>
    <xf numFmtId="165" fontId="9" fillId="2" borderId="28" xfId="0" applyNumberFormat="1" applyFont="1" applyFill="1" applyBorder="1" applyAlignment="1">
      <alignment vertical="top"/>
    </xf>
    <xf numFmtId="165" fontId="8" fillId="2" borderId="33" xfId="0" applyNumberFormat="1" applyFont="1" applyFill="1" applyBorder="1" applyAlignment="1">
      <alignment vertical="top"/>
    </xf>
    <xf numFmtId="165" fontId="9" fillId="5" borderId="26" xfId="0" applyNumberFormat="1" applyFont="1" applyFill="1" applyBorder="1" applyAlignment="1">
      <alignment vertical="top"/>
    </xf>
    <xf numFmtId="165" fontId="9" fillId="5" borderId="11" xfId="0" applyNumberFormat="1" applyFont="1" applyFill="1" applyBorder="1" applyAlignment="1">
      <alignment vertical="top"/>
    </xf>
    <xf numFmtId="165" fontId="9" fillId="5" borderId="28" xfId="0" applyNumberFormat="1" applyFont="1" applyFill="1" applyBorder="1" applyAlignment="1">
      <alignment vertical="top"/>
    </xf>
    <xf numFmtId="165" fontId="8" fillId="5" borderId="33" xfId="0" applyNumberFormat="1" applyFont="1" applyFill="1" applyBorder="1" applyAlignment="1">
      <alignment vertical="top"/>
    </xf>
    <xf numFmtId="165" fontId="8" fillId="5" borderId="19" xfId="0" applyNumberFormat="1" applyFont="1" applyFill="1" applyBorder="1" applyAlignment="1">
      <alignment vertical="top"/>
    </xf>
    <xf numFmtId="165" fontId="9" fillId="2" borderId="8" xfId="0" applyNumberFormat="1" applyFont="1" applyFill="1" applyBorder="1" applyAlignment="1">
      <alignment vertical="top"/>
    </xf>
    <xf numFmtId="165" fontId="8" fillId="5" borderId="32" xfId="0" applyNumberFormat="1" applyFont="1" applyFill="1" applyBorder="1" applyAlignment="1">
      <alignment vertical="top"/>
    </xf>
    <xf numFmtId="165" fontId="9" fillId="2" borderId="9" xfId="0" applyNumberFormat="1" applyFont="1" applyFill="1" applyBorder="1" applyAlignment="1">
      <alignment vertical="top"/>
    </xf>
    <xf numFmtId="165" fontId="9" fillId="2" borderId="1" xfId="0" applyNumberFormat="1" applyFont="1" applyFill="1" applyBorder="1" applyAlignment="1">
      <alignment vertical="top"/>
    </xf>
    <xf numFmtId="165" fontId="9" fillId="2" borderId="35" xfId="0" applyNumberFormat="1" applyFont="1" applyFill="1" applyBorder="1" applyAlignment="1">
      <alignment vertical="top"/>
    </xf>
    <xf numFmtId="165" fontId="8" fillId="2" borderId="36" xfId="0" applyNumberFormat="1" applyFont="1" applyFill="1" applyBorder="1" applyAlignment="1">
      <alignment vertical="top"/>
    </xf>
    <xf numFmtId="165" fontId="9" fillId="2" borderId="27" xfId="0" applyNumberFormat="1" applyFont="1" applyFill="1" applyBorder="1" applyAlignment="1">
      <alignment vertical="top"/>
    </xf>
    <xf numFmtId="165" fontId="9" fillId="2" borderId="5" xfId="0" applyNumberFormat="1" applyFont="1" applyFill="1" applyBorder="1" applyAlignment="1">
      <alignment vertical="top"/>
    </xf>
    <xf numFmtId="165" fontId="9" fillId="2" borderId="3" xfId="0" applyNumberFormat="1" applyFont="1" applyFill="1" applyBorder="1" applyAlignment="1">
      <alignment vertical="top"/>
    </xf>
    <xf numFmtId="165" fontId="9" fillId="2" borderId="37" xfId="0" applyNumberFormat="1" applyFont="1" applyFill="1" applyBorder="1" applyAlignment="1">
      <alignment vertical="top"/>
    </xf>
    <xf numFmtId="165" fontId="8" fillId="2" borderId="38" xfId="0" applyNumberFormat="1" applyFont="1" applyFill="1" applyBorder="1" applyAlignment="1">
      <alignment vertical="top"/>
    </xf>
    <xf numFmtId="165" fontId="8" fillId="2" borderId="30" xfId="0" applyNumberFormat="1" applyFont="1" applyFill="1" applyBorder="1" applyAlignment="1">
      <alignment vertical="top"/>
    </xf>
    <xf numFmtId="165" fontId="9" fillId="2" borderId="22" xfId="0" applyNumberFormat="1" applyFont="1" applyFill="1" applyBorder="1" applyAlignment="1">
      <alignment vertical="top"/>
    </xf>
    <xf numFmtId="165" fontId="9" fillId="2" borderId="39" xfId="0" applyNumberFormat="1" applyFont="1" applyFill="1" applyBorder="1" applyAlignment="1">
      <alignment vertical="top"/>
    </xf>
    <xf numFmtId="165" fontId="9" fillId="2" borderId="40" xfId="0" applyNumberFormat="1" applyFont="1" applyFill="1" applyBorder="1" applyAlignment="1">
      <alignment vertical="top"/>
    </xf>
    <xf numFmtId="165" fontId="9" fillId="2" borderId="7" xfId="0" applyNumberFormat="1" applyFont="1" applyFill="1" applyBorder="1" applyAlignment="1">
      <alignment vertical="top"/>
    </xf>
    <xf numFmtId="165" fontId="9" fillId="2" borderId="41" xfId="0" applyNumberFormat="1" applyFont="1" applyFill="1" applyBorder="1" applyAlignment="1">
      <alignment vertical="top"/>
    </xf>
    <xf numFmtId="165" fontId="8" fillId="2" borderId="42" xfId="0" applyNumberFormat="1" applyFont="1" applyFill="1" applyBorder="1" applyAlignment="1">
      <alignment vertical="top"/>
    </xf>
    <xf numFmtId="165" fontId="9" fillId="2" borderId="44" xfId="0" applyNumberFormat="1" applyFont="1" applyFill="1" applyBorder="1" applyAlignment="1">
      <alignment vertical="top"/>
    </xf>
    <xf numFmtId="165" fontId="9" fillId="2" borderId="6" xfId="0" applyNumberFormat="1" applyFont="1" applyFill="1" applyBorder="1" applyAlignment="1">
      <alignment vertical="top"/>
    </xf>
    <xf numFmtId="165" fontId="9" fillId="2" borderId="12" xfId="0" applyNumberFormat="1" applyFont="1" applyFill="1" applyBorder="1" applyAlignment="1">
      <alignment vertical="top"/>
    </xf>
    <xf numFmtId="165" fontId="9" fillId="2" borderId="45" xfId="0" applyNumberFormat="1" applyFont="1" applyFill="1" applyBorder="1" applyAlignment="1">
      <alignment vertical="top"/>
    </xf>
    <xf numFmtId="165" fontId="9" fillId="5" borderId="39" xfId="0" applyNumberFormat="1" applyFont="1" applyFill="1" applyBorder="1" applyAlignment="1">
      <alignment vertical="top"/>
    </xf>
    <xf numFmtId="165" fontId="9" fillId="5" borderId="9" xfId="0" applyNumberFormat="1" applyFont="1" applyFill="1" applyBorder="1" applyAlignment="1">
      <alignment vertical="top"/>
    </xf>
    <xf numFmtId="165" fontId="9" fillId="5" borderId="35" xfId="0" applyNumberFormat="1" applyFont="1" applyFill="1" applyBorder="1" applyAlignment="1">
      <alignment vertical="top"/>
    </xf>
    <xf numFmtId="165" fontId="9" fillId="5" borderId="45" xfId="0" applyNumberFormat="1" applyFont="1" applyFill="1" applyBorder="1" applyAlignment="1">
      <alignment vertical="top"/>
    </xf>
    <xf numFmtId="165" fontId="8" fillId="5" borderId="36" xfId="0" applyNumberFormat="1" applyFont="1" applyFill="1" applyBorder="1" applyAlignment="1">
      <alignment vertical="top"/>
    </xf>
    <xf numFmtId="165" fontId="8" fillId="2" borderId="9" xfId="0" applyNumberFormat="1" applyFont="1" applyFill="1" applyBorder="1" applyAlignment="1">
      <alignment vertical="top"/>
    </xf>
    <xf numFmtId="165" fontId="8" fillId="2" borderId="1" xfId="0" applyNumberFormat="1" applyFont="1" applyFill="1" applyBorder="1" applyAlignment="1">
      <alignment vertical="top"/>
    </xf>
    <xf numFmtId="165" fontId="9" fillId="2" borderId="50" xfId="0" applyNumberFormat="1" applyFont="1" applyFill="1" applyBorder="1" applyAlignment="1">
      <alignment vertical="top"/>
    </xf>
    <xf numFmtId="165" fontId="8" fillId="2" borderId="24" xfId="0" applyNumberFormat="1" applyFont="1" applyFill="1" applyBorder="1" applyAlignment="1">
      <alignment vertical="top"/>
    </xf>
    <xf numFmtId="165" fontId="8" fillId="2" borderId="53" xfId="0" applyNumberFormat="1" applyFont="1" applyFill="1" applyBorder="1" applyAlignment="1">
      <alignment vertical="top"/>
    </xf>
    <xf numFmtId="165" fontId="8" fillId="5" borderId="43" xfId="0" applyNumberFormat="1" applyFont="1" applyFill="1" applyBorder="1" applyAlignment="1">
      <alignment vertical="top"/>
    </xf>
    <xf numFmtId="0" fontId="8" fillId="0" borderId="0" xfId="0" applyFont="1" applyFill="1"/>
    <xf numFmtId="0" fontId="8" fillId="0" borderId="0" xfId="0" applyFont="1"/>
    <xf numFmtId="49" fontId="8" fillId="0" borderId="6" xfId="0" applyNumberFormat="1" applyFont="1" applyFill="1" applyBorder="1" applyAlignment="1">
      <alignment vertical="top" wrapText="1"/>
    </xf>
    <xf numFmtId="0" fontId="9" fillId="0" borderId="0" xfId="0" applyFont="1" applyFill="1"/>
    <xf numFmtId="0" fontId="8" fillId="5" borderId="0" xfId="0" applyFont="1" applyFill="1"/>
    <xf numFmtId="167" fontId="8" fillId="2" borderId="19" xfId="0" applyNumberFormat="1" applyFont="1" applyFill="1" applyBorder="1" applyAlignment="1">
      <alignment horizontal="center" vertical="top"/>
    </xf>
    <xf numFmtId="165" fontId="9" fillId="2" borderId="0" xfId="0" applyNumberFormat="1" applyFont="1" applyFill="1" applyAlignment="1"/>
    <xf numFmtId="165" fontId="9" fillId="0" borderId="0" xfId="0" applyNumberFormat="1" applyFont="1" applyFill="1" applyBorder="1" applyAlignment="1">
      <alignment vertical="top"/>
    </xf>
    <xf numFmtId="165" fontId="9" fillId="0" borderId="0" xfId="0" applyNumberFormat="1" applyFont="1" applyFill="1" applyAlignment="1"/>
    <xf numFmtId="165" fontId="8" fillId="2" borderId="33" xfId="0" applyNumberFormat="1" applyFont="1" applyFill="1" applyBorder="1" applyAlignment="1"/>
    <xf numFmtId="165" fontId="8" fillId="3" borderId="33" xfId="0" applyNumberFormat="1" applyFont="1" applyFill="1" applyBorder="1" applyAlignment="1"/>
    <xf numFmtId="165" fontId="9" fillId="2" borderId="55" xfId="0" applyNumberFormat="1" applyFont="1" applyFill="1" applyBorder="1" applyAlignment="1"/>
    <xf numFmtId="165" fontId="9" fillId="2" borderId="51" xfId="0" applyNumberFormat="1" applyFont="1" applyFill="1" applyBorder="1" applyAlignment="1"/>
    <xf numFmtId="165" fontId="9" fillId="2" borderId="57" xfId="0" applyNumberFormat="1" applyFont="1" applyFill="1" applyBorder="1" applyAlignment="1"/>
    <xf numFmtId="166" fontId="9" fillId="2" borderId="0" xfId="0" applyNumberFormat="1" applyFont="1" applyFill="1" applyAlignment="1">
      <alignment horizontal="center" vertical="top"/>
    </xf>
    <xf numFmtId="0" fontId="9" fillId="0" borderId="0" xfId="0" applyFont="1" applyFill="1" applyBorder="1" applyAlignment="1">
      <alignment horizontal="center" vertical="top"/>
    </xf>
    <xf numFmtId="0" fontId="8" fillId="3" borderId="30" xfId="0" applyFont="1" applyFill="1" applyBorder="1" applyAlignment="1">
      <alignment horizontal="center" vertical="top" wrapText="1"/>
    </xf>
    <xf numFmtId="167" fontId="9" fillId="2" borderId="11" xfId="0" applyNumberFormat="1" applyFont="1" applyFill="1" applyBorder="1" applyAlignment="1">
      <alignment horizontal="center" vertical="top"/>
    </xf>
    <xf numFmtId="167" fontId="9" fillId="2" borderId="4" xfId="0" applyNumberFormat="1" applyFont="1" applyFill="1" applyBorder="1" applyAlignment="1">
      <alignment horizontal="center" vertical="top"/>
    </xf>
    <xf numFmtId="167" fontId="8" fillId="2" borderId="33" xfId="0" applyNumberFormat="1" applyFont="1" applyFill="1" applyBorder="1" applyAlignment="1">
      <alignment horizontal="center" vertical="top"/>
    </xf>
    <xf numFmtId="167" fontId="8" fillId="2" borderId="34" xfId="0" applyNumberFormat="1" applyFont="1" applyFill="1" applyBorder="1" applyAlignment="1">
      <alignment horizontal="center" vertical="top"/>
    </xf>
    <xf numFmtId="49" fontId="8" fillId="3" borderId="30" xfId="0" applyNumberFormat="1" applyFont="1" applyFill="1" applyBorder="1" applyAlignment="1">
      <alignment horizontal="center" vertical="top" wrapText="1"/>
    </xf>
    <xf numFmtId="167" fontId="8" fillId="5" borderId="32" xfId="0" applyNumberFormat="1" applyFont="1" applyFill="1" applyBorder="1" applyAlignment="1">
      <alignment horizontal="center" vertical="top"/>
    </xf>
    <xf numFmtId="165" fontId="8" fillId="2" borderId="36" xfId="0" applyNumberFormat="1" applyFont="1" applyFill="1" applyBorder="1" applyAlignment="1">
      <alignment horizontal="center" vertical="top"/>
    </xf>
    <xf numFmtId="165" fontId="8" fillId="3" borderId="36" xfId="0" applyNumberFormat="1" applyFont="1" applyFill="1" applyBorder="1" applyAlignment="1">
      <alignment horizontal="center" vertical="top"/>
    </xf>
    <xf numFmtId="165" fontId="9" fillId="2" borderId="39" xfId="0" applyNumberFormat="1" applyFont="1" applyFill="1" applyBorder="1" applyAlignment="1">
      <alignment horizontal="center" vertical="top"/>
    </xf>
    <xf numFmtId="165" fontId="9" fillId="2" borderId="45" xfId="0" applyNumberFormat="1" applyFont="1" applyFill="1" applyBorder="1" applyAlignment="1">
      <alignment horizontal="center" vertical="top"/>
    </xf>
    <xf numFmtId="165" fontId="9" fillId="2" borderId="29" xfId="0" applyNumberFormat="1" applyFont="1" applyFill="1" applyBorder="1" applyAlignment="1">
      <alignment horizontal="center" vertical="top"/>
    </xf>
    <xf numFmtId="165" fontId="9" fillId="2" borderId="0" xfId="0" applyNumberFormat="1" applyFont="1" applyFill="1" applyAlignment="1">
      <alignment horizontal="center" vertical="top"/>
    </xf>
    <xf numFmtId="0" fontId="9" fillId="2" borderId="6" xfId="0" applyFont="1" applyFill="1" applyBorder="1" applyAlignment="1">
      <alignment horizontal="center" vertical="top" textRotation="90" wrapText="1"/>
    </xf>
    <xf numFmtId="49" fontId="8" fillId="0" borderId="6" xfId="0" applyNumberFormat="1" applyFont="1" applyBorder="1" applyAlignment="1">
      <alignment horizontal="center" vertical="top" textRotation="90" wrapText="1"/>
    </xf>
    <xf numFmtId="0" fontId="8" fillId="2" borderId="6" xfId="0" applyFont="1" applyFill="1" applyBorder="1" applyAlignment="1">
      <alignment horizontal="center" vertical="top" textRotation="90" wrapText="1"/>
    </xf>
    <xf numFmtId="49" fontId="8" fillId="0" borderId="6" xfId="0" applyNumberFormat="1" applyFont="1" applyFill="1" applyBorder="1" applyAlignment="1">
      <alignment horizontal="center" vertical="top" textRotation="90" wrapText="1"/>
    </xf>
    <xf numFmtId="0" fontId="8" fillId="2" borderId="10" xfId="0" applyFont="1" applyFill="1" applyBorder="1" applyAlignment="1">
      <alignment horizontal="center" vertical="top" textRotation="90" wrapText="1"/>
    </xf>
    <xf numFmtId="49" fontId="8" fillId="2" borderId="6" xfId="0" applyNumberFormat="1" applyFont="1" applyFill="1" applyBorder="1" applyAlignment="1">
      <alignment horizontal="center" vertical="top" textRotation="90" wrapText="1"/>
    </xf>
    <xf numFmtId="165" fontId="9" fillId="2" borderId="46" xfId="0" applyNumberFormat="1" applyFont="1" applyFill="1" applyBorder="1" applyAlignment="1">
      <alignment vertical="top"/>
    </xf>
    <xf numFmtId="165" fontId="9" fillId="5" borderId="49" xfId="0" applyNumberFormat="1" applyFont="1" applyFill="1" applyBorder="1" applyAlignment="1">
      <alignment vertical="top"/>
    </xf>
    <xf numFmtId="165" fontId="9" fillId="5" borderId="52" xfId="0" applyNumberFormat="1" applyFont="1" applyFill="1" applyBorder="1" applyAlignment="1">
      <alignment vertical="top"/>
    </xf>
    <xf numFmtId="165" fontId="9" fillId="2" borderId="20" xfId="0" applyNumberFormat="1" applyFont="1" applyFill="1" applyBorder="1" applyAlignment="1">
      <alignment vertical="top"/>
    </xf>
    <xf numFmtId="165" fontId="8" fillId="2" borderId="25" xfId="0" applyNumberFormat="1" applyFont="1" applyFill="1" applyBorder="1" applyAlignment="1">
      <alignment vertical="top"/>
    </xf>
    <xf numFmtId="165" fontId="9" fillId="2" borderId="70" xfId="0" applyNumberFormat="1" applyFont="1" applyFill="1" applyBorder="1" applyAlignment="1">
      <alignment vertical="top"/>
    </xf>
    <xf numFmtId="165" fontId="9" fillId="2" borderId="23" xfId="0" applyNumberFormat="1" applyFont="1" applyFill="1" applyBorder="1" applyAlignment="1">
      <alignment vertical="top"/>
    </xf>
    <xf numFmtId="165" fontId="9" fillId="5" borderId="1" xfId="0" applyNumberFormat="1" applyFont="1" applyFill="1" applyBorder="1" applyAlignment="1">
      <alignment vertical="top"/>
    </xf>
    <xf numFmtId="167" fontId="8" fillId="2" borderId="53" xfId="0" applyNumberFormat="1" applyFont="1" applyFill="1" applyBorder="1" applyAlignment="1">
      <alignment vertical="top"/>
    </xf>
    <xf numFmtId="165" fontId="9" fillId="5" borderId="69" xfId="0" applyNumberFormat="1" applyFont="1" applyFill="1" applyBorder="1" applyAlignment="1">
      <alignment vertical="top"/>
    </xf>
    <xf numFmtId="167" fontId="8" fillId="2" borderId="25" xfId="0" applyNumberFormat="1" applyFont="1" applyFill="1" applyBorder="1" applyAlignment="1">
      <alignment vertical="top"/>
    </xf>
    <xf numFmtId="49" fontId="9" fillId="0" borderId="27" xfId="0" applyNumberFormat="1" applyFont="1" applyFill="1" applyBorder="1" applyAlignment="1">
      <alignment horizontal="center" vertical="top" wrapText="1"/>
    </xf>
    <xf numFmtId="165" fontId="9" fillId="5" borderId="4" xfId="0" applyNumberFormat="1" applyFont="1" applyFill="1" applyBorder="1" applyAlignment="1">
      <alignment vertical="top"/>
    </xf>
    <xf numFmtId="165" fontId="9" fillId="5" borderId="31" xfId="0" applyNumberFormat="1" applyFont="1" applyFill="1" applyBorder="1" applyAlignment="1">
      <alignment vertical="top"/>
    </xf>
    <xf numFmtId="165" fontId="9" fillId="5" borderId="32" xfId="0" applyNumberFormat="1" applyFont="1" applyFill="1" applyBorder="1" applyAlignment="1">
      <alignment vertical="top"/>
    </xf>
    <xf numFmtId="165" fontId="8" fillId="5" borderId="8" xfId="0" applyNumberFormat="1" applyFont="1" applyFill="1" applyBorder="1" applyAlignment="1">
      <alignment vertical="top"/>
    </xf>
    <xf numFmtId="165" fontId="8" fillId="5" borderId="34" xfId="0" applyNumberFormat="1" applyFont="1" applyFill="1" applyBorder="1" applyAlignment="1">
      <alignment vertical="top"/>
    </xf>
    <xf numFmtId="167" fontId="8" fillId="5" borderId="19" xfId="0" applyNumberFormat="1" applyFont="1" applyFill="1" applyBorder="1" applyAlignment="1">
      <alignment vertical="top"/>
    </xf>
    <xf numFmtId="49" fontId="9" fillId="0" borderId="20" xfId="0" applyNumberFormat="1" applyFont="1" applyFill="1" applyBorder="1" applyAlignment="1">
      <alignment horizontal="left" vertical="top" wrapText="1"/>
    </xf>
    <xf numFmtId="165" fontId="9" fillId="5" borderId="22" xfId="0" applyNumberFormat="1" applyFont="1" applyFill="1" applyBorder="1" applyAlignment="1">
      <alignment vertical="top"/>
    </xf>
    <xf numFmtId="165" fontId="9" fillId="5" borderId="23" xfId="0" applyNumberFormat="1" applyFont="1" applyFill="1" applyBorder="1" applyAlignment="1">
      <alignment vertical="top"/>
    </xf>
    <xf numFmtId="49" fontId="9" fillId="0" borderId="27" xfId="0" applyNumberFormat="1" applyFont="1" applyFill="1" applyBorder="1" applyAlignment="1">
      <alignment horizontal="left" vertical="top" wrapText="1"/>
    </xf>
    <xf numFmtId="165" fontId="9" fillId="2" borderId="18" xfId="0" applyNumberFormat="1" applyFont="1" applyFill="1" applyBorder="1" applyAlignment="1">
      <alignment vertical="top"/>
    </xf>
    <xf numFmtId="165" fontId="9" fillId="2" borderId="0" xfId="0" applyNumberFormat="1" applyFont="1" applyFill="1" applyBorder="1" applyAlignment="1">
      <alignment vertical="top"/>
    </xf>
    <xf numFmtId="0" fontId="9" fillId="0" borderId="6" xfId="0" applyFont="1" applyFill="1" applyBorder="1" applyAlignment="1">
      <alignment horizontal="left" vertical="top"/>
    </xf>
    <xf numFmtId="165" fontId="9" fillId="5" borderId="55" xfId="0" applyNumberFormat="1" applyFont="1" applyFill="1" applyBorder="1" applyAlignment="1">
      <alignment vertical="top"/>
    </xf>
    <xf numFmtId="165" fontId="9" fillId="2" borderId="16" xfId="0" applyNumberFormat="1" applyFont="1" applyFill="1" applyBorder="1" applyAlignment="1">
      <alignment vertical="top"/>
    </xf>
    <xf numFmtId="49" fontId="9" fillId="5" borderId="13" xfId="0" applyNumberFormat="1" applyFont="1" applyFill="1" applyBorder="1" applyAlignment="1">
      <alignment horizontal="left" vertical="top" wrapText="1"/>
    </xf>
    <xf numFmtId="49" fontId="9" fillId="5" borderId="9" xfId="0" applyNumberFormat="1" applyFont="1" applyFill="1" applyBorder="1" applyAlignment="1">
      <alignment horizontal="left" vertical="top" wrapText="1"/>
    </xf>
    <xf numFmtId="49" fontId="9" fillId="0" borderId="9" xfId="0" applyNumberFormat="1" applyFont="1" applyFill="1" applyBorder="1" applyAlignment="1">
      <alignment horizontal="left" vertical="top" wrapText="1"/>
    </xf>
    <xf numFmtId="165" fontId="9" fillId="5" borderId="5" xfId="0" applyNumberFormat="1" applyFont="1" applyFill="1" applyBorder="1" applyAlignment="1">
      <alignment vertical="top"/>
    </xf>
    <xf numFmtId="165" fontId="9" fillId="5" borderId="3" xfId="0" applyNumberFormat="1" applyFont="1" applyFill="1" applyBorder="1" applyAlignment="1">
      <alignment vertical="top"/>
    </xf>
    <xf numFmtId="165" fontId="9" fillId="5" borderId="27" xfId="0" applyNumberFormat="1" applyFont="1" applyFill="1" applyBorder="1" applyAlignment="1">
      <alignment vertical="top"/>
    </xf>
    <xf numFmtId="165" fontId="8" fillId="2" borderId="33" xfId="0" applyNumberFormat="1" applyFont="1" applyFill="1" applyBorder="1" applyAlignment="1">
      <alignment horizontal="center" vertical="top"/>
    </xf>
    <xf numFmtId="167" fontId="9" fillId="2" borderId="45" xfId="0" applyNumberFormat="1" applyFont="1" applyFill="1" applyBorder="1" applyAlignment="1">
      <alignment vertical="top"/>
    </xf>
    <xf numFmtId="165" fontId="9" fillId="2" borderId="21" xfId="0" applyNumberFormat="1" applyFont="1" applyFill="1" applyBorder="1" applyAlignment="1">
      <alignment vertical="top"/>
    </xf>
    <xf numFmtId="1" fontId="9" fillId="5" borderId="12" xfId="1" applyNumberFormat="1" applyFont="1" applyFill="1" applyBorder="1" applyAlignment="1">
      <alignment horizontal="left" vertical="top" wrapText="1"/>
    </xf>
    <xf numFmtId="0" fontId="9" fillId="5" borderId="12" xfId="4" applyFont="1" applyFill="1" applyBorder="1" applyAlignment="1">
      <alignment horizontal="center" vertical="top"/>
    </xf>
    <xf numFmtId="167" fontId="9" fillId="5" borderId="12" xfId="0" applyNumberFormat="1" applyFont="1" applyFill="1" applyBorder="1" applyAlignment="1">
      <alignment vertical="top" wrapText="1"/>
    </xf>
    <xf numFmtId="167" fontId="9" fillId="5" borderId="12" xfId="4" applyNumberFormat="1" applyFont="1" applyFill="1" applyBorder="1" applyAlignment="1">
      <alignment horizontal="left" vertical="top" wrapText="1"/>
    </xf>
    <xf numFmtId="165" fontId="9" fillId="5" borderId="37" xfId="0" applyNumberFormat="1" applyFont="1" applyFill="1" applyBorder="1" applyAlignment="1">
      <alignment vertical="top"/>
    </xf>
    <xf numFmtId="165" fontId="9" fillId="5" borderId="70" xfId="0" applyNumberFormat="1" applyFont="1" applyFill="1" applyBorder="1" applyAlignment="1">
      <alignment vertical="top"/>
    </xf>
    <xf numFmtId="167" fontId="9" fillId="5" borderId="12" xfId="0" applyNumberFormat="1" applyFont="1" applyFill="1" applyBorder="1" applyAlignment="1">
      <alignment horizontal="left" vertical="top" wrapText="1"/>
    </xf>
    <xf numFmtId="165" fontId="9" fillId="5" borderId="13" xfId="0" applyNumberFormat="1" applyFont="1" applyFill="1" applyBorder="1" applyAlignment="1">
      <alignment vertical="top"/>
    </xf>
    <xf numFmtId="165" fontId="9" fillId="5" borderId="21" xfId="0" applyNumberFormat="1" applyFont="1" applyFill="1" applyBorder="1" applyAlignment="1">
      <alignment vertical="top"/>
    </xf>
    <xf numFmtId="165" fontId="9" fillId="5" borderId="12" xfId="0" applyNumberFormat="1" applyFont="1" applyFill="1" applyBorder="1" applyAlignment="1">
      <alignment vertical="top"/>
    </xf>
    <xf numFmtId="165" fontId="9" fillId="2" borderId="71" xfId="0" applyNumberFormat="1" applyFont="1" applyFill="1" applyBorder="1" applyAlignment="1">
      <alignment vertical="top"/>
    </xf>
    <xf numFmtId="165" fontId="9" fillId="2" borderId="65" xfId="0" applyNumberFormat="1" applyFont="1" applyFill="1" applyBorder="1" applyAlignment="1">
      <alignment vertical="top"/>
    </xf>
    <xf numFmtId="49" fontId="9" fillId="2" borderId="16" xfId="0" applyNumberFormat="1" applyFont="1" applyFill="1" applyBorder="1" applyAlignment="1">
      <alignment vertical="top" wrapText="1"/>
    </xf>
    <xf numFmtId="165" fontId="9" fillId="5" borderId="11" xfId="0" applyNumberFormat="1" applyFont="1" applyFill="1" applyBorder="1" applyAlignment="1">
      <alignment horizontal="center" vertical="top"/>
    </xf>
    <xf numFmtId="165" fontId="9" fillId="2" borderId="15" xfId="0" applyNumberFormat="1" applyFont="1" applyFill="1" applyBorder="1" applyAlignment="1">
      <alignment horizontal="center" vertical="top"/>
    </xf>
    <xf numFmtId="165" fontId="9" fillId="0" borderId="1" xfId="0" applyNumberFormat="1" applyFont="1" applyFill="1" applyBorder="1" applyAlignment="1">
      <alignment horizontal="center" vertical="top"/>
    </xf>
    <xf numFmtId="165" fontId="9" fillId="5" borderId="40" xfId="0" applyNumberFormat="1" applyFont="1" applyFill="1" applyBorder="1" applyAlignment="1">
      <alignment vertical="top"/>
    </xf>
    <xf numFmtId="165" fontId="9" fillId="5" borderId="72" xfId="0" applyNumberFormat="1" applyFont="1" applyFill="1" applyBorder="1" applyAlignment="1">
      <alignment vertical="top"/>
    </xf>
    <xf numFmtId="165" fontId="8" fillId="2" borderId="27" xfId="0" applyNumberFormat="1" applyFont="1" applyFill="1" applyBorder="1" applyAlignment="1">
      <alignment vertical="top"/>
    </xf>
    <xf numFmtId="165" fontId="8" fillId="2" borderId="23" xfId="0" applyNumberFormat="1" applyFont="1" applyFill="1" applyBorder="1" applyAlignment="1">
      <alignment vertical="top"/>
    </xf>
    <xf numFmtId="165" fontId="9" fillId="5" borderId="8" xfId="0" applyNumberFormat="1" applyFont="1" applyFill="1" applyBorder="1" applyAlignment="1">
      <alignment horizontal="right" vertical="top"/>
    </xf>
    <xf numFmtId="165" fontId="9" fillId="5" borderId="26" xfId="0" applyNumberFormat="1" applyFont="1" applyFill="1" applyBorder="1" applyAlignment="1">
      <alignment horizontal="right" vertical="top"/>
    </xf>
    <xf numFmtId="165" fontId="9" fillId="5" borderId="9" xfId="0" applyNumberFormat="1" applyFont="1" applyFill="1" applyBorder="1" applyAlignment="1">
      <alignment horizontal="right" vertical="top"/>
    </xf>
    <xf numFmtId="165" fontId="9" fillId="0" borderId="4" xfId="0" applyNumberFormat="1" applyFont="1" applyBorder="1" applyAlignment="1">
      <alignment horizontal="right" vertical="top"/>
    </xf>
    <xf numFmtId="165" fontId="9" fillId="2" borderId="32" xfId="0" applyNumberFormat="1" applyFont="1" applyFill="1" applyBorder="1" applyAlignment="1">
      <alignment horizontal="right" vertical="top"/>
    </xf>
    <xf numFmtId="165" fontId="9" fillId="2" borderId="5" xfId="0" applyNumberFormat="1" applyFont="1" applyFill="1" applyBorder="1" applyAlignment="1">
      <alignment horizontal="right" vertical="top"/>
    </xf>
    <xf numFmtId="49" fontId="9" fillId="0" borderId="3" xfId="0" applyNumberFormat="1" applyFont="1" applyFill="1" applyBorder="1" applyAlignment="1">
      <alignment horizontal="center" vertical="top" wrapText="1"/>
    </xf>
    <xf numFmtId="49" fontId="9" fillId="5" borderId="5" xfId="0" applyNumberFormat="1" applyFont="1" applyFill="1" applyBorder="1" applyAlignment="1">
      <alignment vertical="top" wrapText="1"/>
    </xf>
    <xf numFmtId="49" fontId="9" fillId="5" borderId="6" xfId="0" applyNumberFormat="1" applyFont="1" applyFill="1" applyBorder="1" applyAlignment="1">
      <alignment vertical="top" wrapText="1"/>
    </xf>
    <xf numFmtId="165" fontId="8" fillId="5" borderId="47" xfId="0" applyNumberFormat="1" applyFont="1" applyFill="1" applyBorder="1" applyAlignment="1">
      <alignment vertical="top"/>
    </xf>
    <xf numFmtId="167" fontId="8" fillId="2" borderId="36" xfId="0" applyNumberFormat="1" applyFont="1" applyFill="1" applyBorder="1" applyAlignment="1">
      <alignment horizontal="center" vertical="top"/>
    </xf>
    <xf numFmtId="0" fontId="8" fillId="5" borderId="12" xfId="0" applyFont="1" applyFill="1" applyBorder="1" applyAlignment="1">
      <alignment horizontal="left" vertical="top" wrapText="1"/>
    </xf>
    <xf numFmtId="0" fontId="8" fillId="5" borderId="12" xfId="0" applyFont="1" applyFill="1" applyBorder="1" applyAlignment="1">
      <alignment horizontal="left" vertical="top"/>
    </xf>
    <xf numFmtId="167" fontId="8" fillId="5" borderId="12" xfId="0" applyNumberFormat="1" applyFont="1" applyFill="1" applyBorder="1" applyAlignment="1">
      <alignment vertical="top" wrapText="1"/>
    </xf>
    <xf numFmtId="49" fontId="8" fillId="5" borderId="12" xfId="0" applyNumberFormat="1" applyFont="1" applyFill="1" applyBorder="1" applyAlignment="1">
      <alignment horizontal="left" vertical="top" wrapText="1"/>
    </xf>
    <xf numFmtId="165" fontId="9" fillId="5" borderId="20" xfId="0" applyNumberFormat="1" applyFont="1" applyFill="1" applyBorder="1" applyAlignment="1">
      <alignment vertical="top"/>
    </xf>
    <xf numFmtId="0" fontId="9" fillId="5" borderId="20" xfId="0" applyFont="1" applyFill="1" applyBorder="1" applyAlignment="1">
      <alignment horizontal="left" vertical="top"/>
    </xf>
    <xf numFmtId="165" fontId="8" fillId="2" borderId="12" xfId="0" applyNumberFormat="1" applyFont="1" applyFill="1" applyBorder="1" applyAlignment="1">
      <alignment vertical="top"/>
    </xf>
    <xf numFmtId="49" fontId="8" fillId="5" borderId="0" xfId="0" applyNumberFormat="1" applyFont="1" applyFill="1" applyBorder="1" applyAlignment="1">
      <alignment horizontal="right" vertical="top" wrapText="1"/>
    </xf>
    <xf numFmtId="167" fontId="8" fillId="5" borderId="0" xfId="0" applyNumberFormat="1" applyFont="1" applyFill="1" applyBorder="1" applyAlignment="1">
      <alignment horizontal="center" vertical="top"/>
    </xf>
    <xf numFmtId="165" fontId="8" fillId="5" borderId="0" xfId="0" applyNumberFormat="1" applyFont="1" applyFill="1" applyBorder="1" applyAlignment="1">
      <alignment vertical="top"/>
    </xf>
    <xf numFmtId="49" fontId="8" fillId="5" borderId="0" xfId="0" applyNumberFormat="1" applyFont="1" applyFill="1" applyBorder="1" applyAlignment="1">
      <alignment horizontal="center" vertical="top"/>
    </xf>
    <xf numFmtId="0" fontId="8" fillId="5" borderId="0" xfId="0" applyFont="1" applyFill="1" applyBorder="1" applyAlignment="1">
      <alignment horizontal="left" vertical="top"/>
    </xf>
    <xf numFmtId="0" fontId="9" fillId="5" borderId="0" xfId="0" applyFont="1" applyFill="1"/>
    <xf numFmtId="167" fontId="9" fillId="2" borderId="62" xfId="0" applyNumberFormat="1" applyFont="1" applyFill="1" applyBorder="1" applyAlignment="1">
      <alignment vertical="top"/>
    </xf>
    <xf numFmtId="165" fontId="9" fillId="2" borderId="34" xfId="0" applyNumberFormat="1" applyFont="1" applyFill="1" applyBorder="1" applyAlignment="1">
      <alignment vertical="top"/>
    </xf>
    <xf numFmtId="165" fontId="9" fillId="2" borderId="64" xfId="0" applyNumberFormat="1" applyFont="1" applyFill="1" applyBorder="1" applyAlignment="1">
      <alignment vertical="top"/>
    </xf>
    <xf numFmtId="165" fontId="9" fillId="5" borderId="68" xfId="0" applyNumberFormat="1" applyFont="1" applyFill="1" applyBorder="1" applyAlignment="1">
      <alignment vertical="top"/>
    </xf>
    <xf numFmtId="1" fontId="9" fillId="5" borderId="12" xfId="5" applyNumberFormat="1" applyFont="1" applyFill="1" applyBorder="1" applyAlignment="1">
      <alignment horizontal="left" vertical="top" wrapText="1"/>
    </xf>
    <xf numFmtId="0" fontId="9" fillId="5" borderId="12" xfId="0" applyFont="1" applyFill="1" applyBorder="1" applyAlignment="1">
      <alignment horizontal="center" vertical="top"/>
    </xf>
    <xf numFmtId="165" fontId="9" fillId="5" borderId="51" xfId="0" applyNumberFormat="1" applyFont="1" applyFill="1" applyBorder="1" applyAlignment="1">
      <alignment vertical="top"/>
    </xf>
    <xf numFmtId="49" fontId="9" fillId="0" borderId="0" xfId="0" applyNumberFormat="1" applyFont="1" applyFill="1" applyBorder="1" applyAlignment="1">
      <alignment horizontal="left" vertical="top" wrapText="1"/>
    </xf>
    <xf numFmtId="165" fontId="9" fillId="5" borderId="8" xfId="0" applyNumberFormat="1" applyFont="1" applyFill="1" applyBorder="1" applyAlignment="1">
      <alignment vertical="top"/>
    </xf>
    <xf numFmtId="165" fontId="9" fillId="5" borderId="46" xfId="0" applyNumberFormat="1" applyFont="1" applyFill="1" applyBorder="1" applyAlignment="1">
      <alignment vertical="top"/>
    </xf>
    <xf numFmtId="165" fontId="9" fillId="2" borderId="13" xfId="0" applyNumberFormat="1" applyFont="1" applyFill="1" applyBorder="1" applyAlignment="1">
      <alignment vertical="top"/>
    </xf>
    <xf numFmtId="165" fontId="9" fillId="2" borderId="42" xfId="0" applyNumberFormat="1" applyFont="1" applyFill="1" applyBorder="1" applyAlignment="1">
      <alignment vertical="top"/>
    </xf>
    <xf numFmtId="49" fontId="9" fillId="0" borderId="72" xfId="0" applyNumberFormat="1" applyFont="1" applyFill="1" applyBorder="1" applyAlignment="1">
      <alignment horizontal="left" vertical="top" wrapText="1"/>
    </xf>
    <xf numFmtId="165" fontId="9" fillId="2" borderId="6" xfId="7" applyNumberFormat="1" applyFont="1" applyFill="1" applyBorder="1" applyAlignment="1">
      <alignment vertical="top"/>
    </xf>
    <xf numFmtId="165" fontId="9" fillId="5" borderId="22" xfId="7" applyNumberFormat="1" applyFont="1" applyFill="1" applyBorder="1" applyAlignment="1">
      <alignment vertical="top"/>
    </xf>
    <xf numFmtId="167" fontId="9" fillId="5" borderId="12" xfId="7" applyNumberFormat="1" applyFont="1" applyFill="1" applyBorder="1" applyAlignment="1">
      <alignment horizontal="left" vertical="top" wrapText="1"/>
    </xf>
    <xf numFmtId="49" fontId="9" fillId="5" borderId="15" xfId="7" applyNumberFormat="1" applyFont="1" applyFill="1" applyBorder="1" applyAlignment="1">
      <alignment vertical="top" wrapText="1"/>
    </xf>
    <xf numFmtId="0" fontId="9" fillId="0" borderId="22" xfId="7" applyFont="1" applyBorder="1" applyAlignment="1">
      <alignment horizontal="left" vertical="top"/>
    </xf>
    <xf numFmtId="0" fontId="9" fillId="5" borderId="12" xfId="7" applyFont="1" applyFill="1" applyBorder="1" applyAlignment="1">
      <alignment horizontal="center" vertical="top"/>
    </xf>
    <xf numFmtId="49" fontId="9" fillId="5" borderId="12" xfId="7" applyNumberFormat="1" applyFont="1" applyFill="1" applyBorder="1" applyAlignment="1">
      <alignment horizontal="center" vertical="top"/>
    </xf>
    <xf numFmtId="49" fontId="9" fillId="5" borderId="12" xfId="7" applyNumberFormat="1" applyFont="1" applyFill="1" applyBorder="1" applyAlignment="1">
      <alignment vertical="top" wrapText="1"/>
    </xf>
    <xf numFmtId="165" fontId="9" fillId="5" borderId="35" xfId="7" applyNumberFormat="1" applyFont="1" applyFill="1" applyBorder="1" applyAlignment="1">
      <alignment vertical="top"/>
    </xf>
    <xf numFmtId="165" fontId="9" fillId="5" borderId="1" xfId="7" applyNumberFormat="1" applyFont="1" applyFill="1" applyBorder="1" applyAlignment="1">
      <alignment vertical="top"/>
    </xf>
    <xf numFmtId="49" fontId="9" fillId="0" borderId="16" xfId="0" applyNumberFormat="1" applyFont="1" applyBorder="1" applyAlignment="1">
      <alignment horizontal="left" vertical="top" wrapText="1"/>
    </xf>
    <xf numFmtId="165" fontId="9" fillId="5" borderId="45" xfId="7" applyNumberFormat="1" applyFont="1" applyFill="1" applyBorder="1" applyAlignment="1">
      <alignment vertical="top"/>
    </xf>
    <xf numFmtId="165" fontId="9" fillId="5" borderId="6" xfId="7" applyNumberFormat="1" applyFont="1" applyFill="1" applyBorder="1" applyAlignment="1">
      <alignment vertical="top"/>
    </xf>
    <xf numFmtId="2" fontId="9" fillId="5" borderId="12" xfId="0" applyNumberFormat="1" applyFont="1" applyFill="1" applyBorder="1" applyAlignment="1">
      <alignment horizontal="left" vertical="top" wrapText="1"/>
    </xf>
    <xf numFmtId="2" fontId="8" fillId="5" borderId="12" xfId="0" applyNumberFormat="1" applyFont="1" applyFill="1" applyBorder="1" applyAlignment="1">
      <alignment horizontal="left" vertical="top" wrapText="1"/>
    </xf>
    <xf numFmtId="0" fontId="9" fillId="5" borderId="12" xfId="0" applyFont="1" applyFill="1" applyBorder="1" applyAlignment="1">
      <alignment horizontal="left" vertical="top"/>
    </xf>
    <xf numFmtId="165" fontId="9" fillId="2" borderId="58" xfId="0" applyNumberFormat="1" applyFont="1" applyFill="1" applyBorder="1" applyAlignment="1">
      <alignment vertical="top"/>
    </xf>
    <xf numFmtId="167" fontId="9" fillId="5" borderId="11" xfId="0" applyNumberFormat="1" applyFont="1" applyFill="1" applyBorder="1" applyAlignment="1">
      <alignment horizontal="center" vertical="top"/>
    </xf>
    <xf numFmtId="165" fontId="9" fillId="5" borderId="39" xfId="7" applyNumberFormat="1" applyFont="1" applyFill="1" applyBorder="1" applyAlignment="1">
      <alignment vertical="top"/>
    </xf>
    <xf numFmtId="49" fontId="9" fillId="5" borderId="9" xfId="0" applyNumberFormat="1" applyFont="1" applyFill="1" applyBorder="1" applyAlignment="1">
      <alignment horizontal="center" vertical="top" wrapText="1"/>
    </xf>
    <xf numFmtId="167" fontId="9" fillId="5" borderId="39" xfId="0" applyNumberFormat="1" applyFont="1" applyFill="1" applyBorder="1" applyAlignment="1">
      <alignment horizontal="center" vertical="top"/>
    </xf>
    <xf numFmtId="167" fontId="9" fillId="5" borderId="46" xfId="0" applyNumberFormat="1" applyFont="1" applyFill="1" applyBorder="1" applyAlignment="1">
      <alignment horizontal="center" vertical="top"/>
    </xf>
    <xf numFmtId="167" fontId="9" fillId="2" borderId="26" xfId="0" applyNumberFormat="1" applyFont="1" applyFill="1" applyBorder="1" applyAlignment="1">
      <alignment horizontal="center" vertical="top"/>
    </xf>
    <xf numFmtId="165" fontId="9" fillId="5" borderId="71" xfId="0" applyNumberFormat="1" applyFont="1" applyFill="1" applyBorder="1" applyAlignment="1">
      <alignment vertical="top"/>
    </xf>
    <xf numFmtId="0" fontId="9" fillId="5" borderId="0" xfId="0" applyFont="1" applyFill="1" applyAlignment="1">
      <alignment horizontal="left" vertical="top"/>
    </xf>
    <xf numFmtId="165" fontId="9" fillId="2" borderId="22" xfId="7" applyNumberFormat="1" applyFont="1" applyFill="1" applyBorder="1" applyAlignment="1">
      <alignment vertical="top"/>
    </xf>
    <xf numFmtId="165" fontId="9" fillId="5" borderId="44" xfId="0" applyNumberFormat="1" applyFont="1" applyFill="1" applyBorder="1" applyAlignment="1">
      <alignment vertical="top"/>
    </xf>
    <xf numFmtId="165" fontId="9" fillId="2" borderId="9" xfId="0" applyNumberFormat="1" applyFont="1" applyFill="1" applyBorder="1" applyAlignment="1">
      <alignment horizontal="center" vertical="top"/>
    </xf>
    <xf numFmtId="0" fontId="9" fillId="0" borderId="12" xfId="0" applyFont="1" applyBorder="1" applyAlignment="1">
      <alignment vertical="top" wrapText="1"/>
    </xf>
    <xf numFmtId="49" fontId="9" fillId="5" borderId="12" xfId="0" applyNumberFormat="1" applyFont="1" applyFill="1" applyBorder="1" applyAlignment="1">
      <alignment horizontal="center" vertical="top"/>
    </xf>
    <xf numFmtId="0" fontId="9" fillId="5" borderId="12" xfId="1" applyFont="1" applyFill="1" applyBorder="1" applyAlignment="1">
      <alignment horizontal="left" vertical="top" wrapText="1"/>
    </xf>
    <xf numFmtId="165" fontId="8" fillId="5" borderId="38" xfId="0" applyNumberFormat="1" applyFont="1" applyFill="1" applyBorder="1" applyAlignment="1">
      <alignment vertical="top"/>
    </xf>
    <xf numFmtId="167" fontId="9" fillId="5" borderId="26" xfId="0" applyNumberFormat="1" applyFont="1" applyFill="1" applyBorder="1" applyAlignment="1">
      <alignment horizontal="center" vertical="top"/>
    </xf>
    <xf numFmtId="165" fontId="8" fillId="5" borderId="53" xfId="0" applyNumberFormat="1" applyFont="1" applyFill="1" applyBorder="1" applyAlignment="1">
      <alignment vertical="top"/>
    </xf>
    <xf numFmtId="0" fontId="9" fillId="0" borderId="10" xfId="0" applyFont="1" applyBorder="1" applyAlignment="1">
      <alignment horizontal="left" vertical="top"/>
    </xf>
    <xf numFmtId="165" fontId="9" fillId="2" borderId="10" xfId="0" applyNumberFormat="1" applyFont="1" applyFill="1" applyBorder="1" applyAlignment="1">
      <alignment vertical="top"/>
    </xf>
    <xf numFmtId="165" fontId="9" fillId="2" borderId="69" xfId="0" applyNumberFormat="1" applyFont="1" applyFill="1" applyBorder="1" applyAlignment="1">
      <alignment vertical="top"/>
    </xf>
    <xf numFmtId="0" fontId="9" fillId="0" borderId="27" xfId="0" applyFont="1" applyBorder="1" applyAlignment="1">
      <alignment horizontal="center" vertical="top" wrapText="1"/>
    </xf>
    <xf numFmtId="167" fontId="8" fillId="5" borderId="19" xfId="0" applyNumberFormat="1" applyFont="1" applyFill="1" applyBorder="1" applyAlignment="1">
      <alignment horizontal="center" vertical="top"/>
    </xf>
    <xf numFmtId="49" fontId="8" fillId="0" borderId="11" xfId="0" applyNumberFormat="1" applyFont="1" applyFill="1" applyBorder="1" applyAlignment="1">
      <alignment horizontal="center" vertical="top" wrapText="1"/>
    </xf>
    <xf numFmtId="0" fontId="8" fillId="2" borderId="9" xfId="0" applyFont="1" applyFill="1" applyBorder="1" applyAlignment="1">
      <alignment vertical="top" wrapText="1"/>
    </xf>
    <xf numFmtId="0" fontId="8" fillId="2" borderId="1" xfId="0" applyFont="1" applyFill="1" applyBorder="1" applyAlignment="1">
      <alignment vertical="top" wrapText="1"/>
    </xf>
    <xf numFmtId="0" fontId="9" fillId="2" borderId="1" xfId="0" applyFont="1" applyFill="1" applyBorder="1" applyAlignment="1">
      <alignment horizontal="center" vertical="top" textRotation="90" wrapText="1"/>
    </xf>
    <xf numFmtId="0" fontId="8" fillId="6" borderId="42" xfId="0" applyFont="1" applyFill="1" applyBorder="1" applyAlignment="1">
      <alignment horizontal="center" vertical="top" wrapText="1"/>
    </xf>
    <xf numFmtId="165" fontId="8" fillId="6" borderId="42" xfId="0" applyNumberFormat="1" applyFont="1" applyFill="1" applyBorder="1" applyAlignment="1">
      <alignment vertical="top" wrapText="1"/>
    </xf>
    <xf numFmtId="0" fontId="8" fillId="5" borderId="9" xfId="0" applyFont="1" applyFill="1" applyBorder="1" applyAlignment="1">
      <alignment horizontal="left" vertical="top" wrapText="1"/>
    </xf>
    <xf numFmtId="49" fontId="8" fillId="5" borderId="9" xfId="0" applyNumberFormat="1" applyFont="1" applyFill="1" applyBorder="1" applyAlignment="1">
      <alignment horizontal="center" vertical="top" wrapText="1"/>
    </xf>
    <xf numFmtId="0" fontId="8" fillId="5" borderId="9" xfId="0" applyFont="1" applyFill="1" applyBorder="1" applyAlignment="1">
      <alignment horizontal="left" vertical="top"/>
    </xf>
    <xf numFmtId="49" fontId="9" fillId="5" borderId="12" xfId="7" applyNumberFormat="1" applyFont="1" applyFill="1" applyBorder="1" applyAlignment="1">
      <alignment horizontal="center" vertical="top" wrapText="1"/>
    </xf>
    <xf numFmtId="166" fontId="9" fillId="2" borderId="0" xfId="0" applyNumberFormat="1" applyFont="1" applyFill="1" applyAlignment="1"/>
    <xf numFmtId="166" fontId="9" fillId="0" borderId="12" xfId="0" applyNumberFormat="1" applyFont="1" applyFill="1" applyBorder="1" applyAlignment="1">
      <alignment vertical="top" wrapText="1"/>
    </xf>
    <xf numFmtId="165" fontId="9" fillId="2" borderId="27" xfId="7" applyNumberFormat="1" applyFont="1" applyFill="1" applyBorder="1" applyAlignment="1">
      <alignment vertical="top"/>
    </xf>
    <xf numFmtId="165" fontId="9" fillId="5" borderId="64" xfId="0" applyNumberFormat="1" applyFont="1" applyFill="1" applyBorder="1" applyAlignment="1">
      <alignment vertical="top"/>
    </xf>
    <xf numFmtId="49" fontId="9" fillId="0" borderId="12" xfId="0" applyNumberFormat="1" applyFont="1" applyFill="1" applyBorder="1" applyAlignment="1">
      <alignment horizontal="center" vertical="top" wrapText="1"/>
    </xf>
    <xf numFmtId="49" fontId="9" fillId="0" borderId="12" xfId="0" applyNumberFormat="1" applyFont="1" applyFill="1" applyBorder="1" applyAlignment="1">
      <alignment horizontal="left" vertical="top" wrapText="1"/>
    </xf>
    <xf numFmtId="49" fontId="9" fillId="0" borderId="12" xfId="0" applyNumberFormat="1" applyFont="1" applyBorder="1" applyAlignment="1">
      <alignment horizontal="center" vertical="top" wrapText="1"/>
    </xf>
    <xf numFmtId="49" fontId="9" fillId="0" borderId="18" xfId="0" applyNumberFormat="1" applyFont="1" applyFill="1" applyBorder="1" applyAlignment="1">
      <alignment horizontal="left" vertical="top" wrapText="1"/>
    </xf>
    <xf numFmtId="49" fontId="9" fillId="0" borderId="15" xfId="0" applyNumberFormat="1" applyFont="1" applyFill="1" applyBorder="1" applyAlignment="1">
      <alignment horizontal="left" vertical="top" wrapText="1"/>
    </xf>
    <xf numFmtId="0" fontId="9" fillId="5" borderId="12" xfId="0" applyFont="1" applyFill="1" applyBorder="1" applyAlignment="1">
      <alignment horizontal="left" vertical="top" wrapText="1"/>
    </xf>
    <xf numFmtId="49" fontId="9" fillId="0" borderId="3" xfId="0" applyNumberFormat="1" applyFont="1" applyFill="1" applyBorder="1" applyAlignment="1">
      <alignment horizontal="left" vertical="top" wrapText="1"/>
    </xf>
    <xf numFmtId="49" fontId="9" fillId="0" borderId="1" xfId="0" applyNumberFormat="1" applyFont="1" applyFill="1" applyBorder="1" applyAlignment="1">
      <alignment horizontal="left" vertical="top" wrapText="1"/>
    </xf>
    <xf numFmtId="49" fontId="9" fillId="0" borderId="9" xfId="0" applyNumberFormat="1" applyFont="1" applyBorder="1" applyAlignment="1">
      <alignment horizontal="center" vertical="top" wrapText="1"/>
    </xf>
    <xf numFmtId="49" fontId="9" fillId="5" borderId="12" xfId="0" applyNumberFormat="1" applyFont="1" applyFill="1" applyBorder="1" applyAlignment="1">
      <alignment horizontal="left" vertical="top" wrapText="1"/>
    </xf>
    <xf numFmtId="49" fontId="9" fillId="5" borderId="5" xfId="0" applyNumberFormat="1" applyFont="1" applyFill="1" applyBorder="1" applyAlignment="1">
      <alignment horizontal="left" vertical="top" wrapText="1"/>
    </xf>
    <xf numFmtId="49" fontId="9" fillId="5" borderId="12" xfId="0" applyNumberFormat="1" applyFont="1" applyFill="1" applyBorder="1" applyAlignment="1">
      <alignment horizontal="center" vertical="top" wrapText="1"/>
    </xf>
    <xf numFmtId="49" fontId="9" fillId="0" borderId="12" xfId="0" applyNumberFormat="1" applyFont="1" applyBorder="1" applyAlignment="1">
      <alignment horizontal="left" vertical="top" wrapText="1"/>
    </xf>
    <xf numFmtId="49" fontId="9" fillId="0" borderId="0" xfId="0" applyNumberFormat="1" applyFont="1" applyFill="1" applyAlignment="1">
      <alignment horizontal="center" vertical="center"/>
    </xf>
    <xf numFmtId="49" fontId="9" fillId="0" borderId="9" xfId="0" applyNumberFormat="1" applyFont="1" applyBorder="1" applyAlignment="1">
      <alignment horizontal="left" vertical="top" wrapText="1"/>
    </xf>
    <xf numFmtId="49" fontId="9" fillId="0" borderId="13" xfId="0" applyNumberFormat="1" applyFont="1" applyFill="1" applyBorder="1" applyAlignment="1">
      <alignment horizontal="center" vertical="top" wrapText="1"/>
    </xf>
    <xf numFmtId="49" fontId="9" fillId="0" borderId="9" xfId="0" applyNumberFormat="1" applyFont="1" applyFill="1" applyBorder="1" applyAlignment="1">
      <alignment horizontal="center" vertical="top" wrapText="1"/>
    </xf>
    <xf numFmtId="0" fontId="9" fillId="0" borderId="0" xfId="0" applyFont="1" applyFill="1" applyBorder="1" applyAlignment="1">
      <alignment horizontal="left" vertical="top"/>
    </xf>
    <xf numFmtId="49" fontId="9" fillId="0" borderId="13" xfId="0" applyNumberFormat="1" applyFont="1" applyBorder="1" applyAlignment="1">
      <alignment horizontal="left" vertical="top" wrapText="1"/>
    </xf>
    <xf numFmtId="49" fontId="9" fillId="5" borderId="1" xfId="0" applyNumberFormat="1" applyFont="1" applyFill="1" applyBorder="1" applyAlignment="1">
      <alignment horizontal="left" vertical="top" wrapText="1"/>
    </xf>
    <xf numFmtId="49" fontId="9" fillId="0" borderId="12" xfId="0" applyNumberFormat="1" applyFont="1" applyFill="1" applyBorder="1" applyAlignment="1">
      <alignment horizontal="left" vertical="top" wrapText="1"/>
    </xf>
    <xf numFmtId="0" fontId="9" fillId="5" borderId="12" xfId="0" applyFont="1" applyFill="1" applyBorder="1" applyAlignment="1">
      <alignment horizontal="left" vertical="top" wrapText="1"/>
    </xf>
    <xf numFmtId="165" fontId="9" fillId="5" borderId="10" xfId="0" applyNumberFormat="1" applyFont="1" applyFill="1" applyBorder="1" applyAlignment="1">
      <alignment vertical="top"/>
    </xf>
    <xf numFmtId="49" fontId="9" fillId="5" borderId="18" xfId="0" applyNumberFormat="1" applyFont="1" applyFill="1" applyBorder="1" applyAlignment="1">
      <alignment vertical="top" wrapText="1"/>
    </xf>
    <xf numFmtId="165" fontId="9" fillId="0" borderId="12" xfId="0" applyNumberFormat="1" applyFont="1" applyBorder="1" applyAlignment="1">
      <alignment horizontal="right" vertical="top"/>
    </xf>
    <xf numFmtId="0" fontId="8" fillId="5" borderId="0" xfId="0" applyFont="1" applyFill="1" applyAlignment="1">
      <alignment vertical="top"/>
    </xf>
    <xf numFmtId="0" fontId="12" fillId="5" borderId="0" xfId="0" applyFont="1" applyFill="1"/>
    <xf numFmtId="165" fontId="11" fillId="5" borderId="13" xfId="0" applyNumberFormat="1" applyFont="1" applyFill="1" applyBorder="1" applyAlignment="1">
      <alignment horizontal="center" vertical="center" textRotation="90" wrapText="1"/>
    </xf>
    <xf numFmtId="49" fontId="8" fillId="0" borderId="19" xfId="0" applyNumberFormat="1" applyFont="1" applyBorder="1" applyAlignment="1">
      <alignment horizontal="center" vertical="center" wrapText="1"/>
    </xf>
    <xf numFmtId="49" fontId="8" fillId="0" borderId="24" xfId="0" applyNumberFormat="1" applyFont="1" applyBorder="1" applyAlignment="1">
      <alignment horizontal="center" vertical="center" wrapText="1"/>
    </xf>
    <xf numFmtId="169" fontId="8" fillId="0" borderId="19" xfId="0" applyNumberFormat="1" applyFont="1" applyBorder="1" applyAlignment="1">
      <alignment horizontal="center" vertical="center" wrapText="1"/>
    </xf>
    <xf numFmtId="49" fontId="8" fillId="0" borderId="38" xfId="0" applyNumberFormat="1" applyFont="1" applyBorder="1" applyAlignment="1">
      <alignment horizontal="center" vertical="center" wrapText="1"/>
    </xf>
    <xf numFmtId="49" fontId="8" fillId="0" borderId="0" xfId="0" applyNumberFormat="1" applyFont="1" applyAlignment="1">
      <alignment horizontal="center" vertical="center"/>
    </xf>
    <xf numFmtId="49" fontId="9" fillId="5" borderId="12" xfId="0" applyNumberFormat="1" applyFont="1" applyFill="1" applyBorder="1" applyAlignment="1">
      <alignment horizontal="center" vertical="top" wrapText="1"/>
    </xf>
    <xf numFmtId="0" fontId="9" fillId="0" borderId="0" xfId="0" applyFont="1" applyFill="1" applyBorder="1" applyAlignment="1">
      <alignment horizontal="left" vertical="top"/>
    </xf>
    <xf numFmtId="49" fontId="8" fillId="0" borderId="36" xfId="0" applyNumberFormat="1" applyFont="1" applyBorder="1" applyAlignment="1">
      <alignment horizontal="center" vertical="top" wrapText="1"/>
    </xf>
    <xf numFmtId="49" fontId="8" fillId="0" borderId="0" xfId="0" applyNumberFormat="1" applyFont="1" applyBorder="1" applyAlignment="1">
      <alignment horizontal="center" vertical="top"/>
    </xf>
    <xf numFmtId="1" fontId="11" fillId="5" borderId="33" xfId="0" applyNumberFormat="1" applyFont="1" applyFill="1" applyBorder="1" applyAlignment="1">
      <alignment horizontal="center" vertical="top" wrapText="1"/>
    </xf>
    <xf numFmtId="49" fontId="8" fillId="2" borderId="0" xfId="0" applyNumberFormat="1" applyFont="1" applyFill="1" applyBorder="1" applyAlignment="1">
      <alignment horizontal="center" vertical="top"/>
    </xf>
    <xf numFmtId="49" fontId="9" fillId="2" borderId="0" xfId="0" applyNumberFormat="1" applyFont="1" applyFill="1" applyBorder="1" applyAlignment="1">
      <alignment horizontal="center" vertical="top"/>
    </xf>
    <xf numFmtId="49" fontId="9" fillId="0" borderId="0" xfId="0" applyNumberFormat="1" applyFont="1" applyFill="1" applyAlignment="1">
      <alignment horizontal="center" vertical="top"/>
    </xf>
    <xf numFmtId="0" fontId="9" fillId="0" borderId="12" xfId="0" applyFont="1" applyBorder="1" applyAlignment="1">
      <alignment vertical="top"/>
    </xf>
    <xf numFmtId="49" fontId="9" fillId="5" borderId="12" xfId="0" applyNumberFormat="1" applyFont="1" applyFill="1" applyBorder="1" applyAlignment="1">
      <alignment horizontal="center" vertical="top" wrapText="1"/>
    </xf>
    <xf numFmtId="49" fontId="9" fillId="5" borderId="12" xfId="0" applyNumberFormat="1" applyFont="1" applyFill="1" applyBorder="1" applyAlignment="1">
      <alignment horizontal="center" vertical="top" wrapText="1"/>
    </xf>
    <xf numFmtId="167" fontId="8" fillId="5" borderId="0" xfId="0" applyNumberFormat="1" applyFont="1" applyFill="1" applyBorder="1" applyAlignment="1">
      <alignment horizontal="center" vertical="top" wrapText="1"/>
    </xf>
    <xf numFmtId="2" fontId="8" fillId="2" borderId="0" xfId="4" applyNumberFormat="1" applyFont="1" applyFill="1" applyAlignment="1">
      <alignment horizontal="center" vertical="top" wrapText="1"/>
    </xf>
    <xf numFmtId="165" fontId="13" fillId="0" borderId="0" xfId="0" applyNumberFormat="1" applyFont="1" applyFill="1" applyAlignment="1"/>
    <xf numFmtId="165" fontId="13" fillId="0" borderId="12" xfId="0" applyNumberFormat="1" applyFont="1" applyFill="1" applyBorder="1" applyAlignment="1"/>
    <xf numFmtId="165" fontId="13" fillId="0" borderId="0" xfId="0" applyNumberFormat="1" applyFont="1" applyFill="1" applyBorder="1" applyAlignment="1">
      <alignment vertical="top"/>
    </xf>
    <xf numFmtId="169" fontId="14" fillId="0" borderId="19" xfId="0" applyNumberFormat="1" applyFont="1" applyBorder="1" applyAlignment="1">
      <alignment horizontal="center" vertical="center" wrapText="1"/>
    </xf>
    <xf numFmtId="49" fontId="14" fillId="0" borderId="19" xfId="0" applyNumberFormat="1" applyFont="1" applyBorder="1" applyAlignment="1">
      <alignment horizontal="center" vertical="center" wrapText="1"/>
    </xf>
    <xf numFmtId="165" fontId="14" fillId="6" borderId="42" xfId="0" applyNumberFormat="1" applyFont="1" applyFill="1" applyBorder="1" applyAlignment="1">
      <alignment vertical="top" wrapText="1"/>
    </xf>
    <xf numFmtId="165" fontId="14" fillId="3" borderId="30" xfId="0" applyNumberFormat="1" applyFont="1" applyFill="1" applyBorder="1" applyAlignment="1">
      <alignment vertical="top" wrapText="1"/>
    </xf>
    <xf numFmtId="165" fontId="13" fillId="5" borderId="28" xfId="0" applyNumberFormat="1" applyFont="1" applyFill="1" applyBorder="1" applyAlignment="1">
      <alignment horizontal="right" vertical="top"/>
    </xf>
    <xf numFmtId="165" fontId="13" fillId="5" borderId="6" xfId="0" applyNumberFormat="1" applyFont="1" applyFill="1" applyBorder="1" applyAlignment="1">
      <alignment horizontal="right" vertical="top"/>
    </xf>
    <xf numFmtId="165" fontId="14" fillId="5" borderId="34" xfId="0" applyNumberFormat="1" applyFont="1" applyFill="1" applyBorder="1" applyAlignment="1">
      <alignment vertical="top"/>
    </xf>
    <xf numFmtId="167" fontId="14" fillId="2" borderId="33" xfId="0" applyNumberFormat="1" applyFont="1" applyFill="1" applyBorder="1" applyAlignment="1">
      <alignment horizontal="center" vertical="top"/>
    </xf>
    <xf numFmtId="165" fontId="14" fillId="5" borderId="54" xfId="0" applyNumberFormat="1" applyFont="1" applyFill="1" applyBorder="1" applyAlignment="1">
      <alignment vertical="top"/>
    </xf>
    <xf numFmtId="165" fontId="14" fillId="5" borderId="0" xfId="0" applyNumberFormat="1" applyFont="1" applyFill="1" applyBorder="1" applyAlignment="1">
      <alignment vertical="top"/>
    </xf>
    <xf numFmtId="165" fontId="14" fillId="2" borderId="30" xfId="0" applyNumberFormat="1" applyFont="1" applyFill="1" applyBorder="1" applyAlignment="1"/>
    <xf numFmtId="165" fontId="14" fillId="2" borderId="33" xfId="0" applyNumberFormat="1" applyFont="1" applyFill="1" applyBorder="1" applyAlignment="1"/>
    <xf numFmtId="165" fontId="14" fillId="3" borderId="30" xfId="0" applyNumberFormat="1" applyFont="1" applyFill="1" applyBorder="1" applyAlignment="1"/>
    <xf numFmtId="165" fontId="14" fillId="3" borderId="33" xfId="0" applyNumberFormat="1" applyFont="1" applyFill="1" applyBorder="1" applyAlignment="1"/>
    <xf numFmtId="165" fontId="13" fillId="2" borderId="48" xfId="0" applyNumberFormat="1" applyFont="1" applyFill="1" applyBorder="1" applyAlignment="1"/>
    <xf numFmtId="165" fontId="13" fillId="2" borderId="55" xfId="0" applyNumberFormat="1" applyFont="1" applyFill="1" applyBorder="1" applyAlignment="1"/>
    <xf numFmtId="165" fontId="13" fillId="2" borderId="50" xfId="0" applyNumberFormat="1" applyFont="1" applyFill="1" applyBorder="1" applyAlignment="1"/>
    <xf numFmtId="165" fontId="13" fillId="2" borderId="51" xfId="0" applyNumberFormat="1" applyFont="1" applyFill="1" applyBorder="1" applyAlignment="1"/>
    <xf numFmtId="165" fontId="13" fillId="2" borderId="56" xfId="0" applyNumberFormat="1" applyFont="1" applyFill="1" applyBorder="1" applyAlignment="1"/>
    <xf numFmtId="165" fontId="13" fillId="2" borderId="57" xfId="0" applyNumberFormat="1" applyFont="1" applyFill="1" applyBorder="1" applyAlignment="1"/>
    <xf numFmtId="165" fontId="13" fillId="2" borderId="0" xfId="0" applyNumberFormat="1" applyFont="1" applyFill="1" applyAlignment="1">
      <alignment horizontal="center" vertical="top"/>
    </xf>
    <xf numFmtId="165" fontId="13" fillId="2" borderId="0" xfId="0" applyNumberFormat="1" applyFont="1" applyFill="1" applyAlignment="1"/>
    <xf numFmtId="166" fontId="13" fillId="2" borderId="0" xfId="0" applyNumberFormat="1" applyFont="1" applyFill="1" applyAlignment="1">
      <alignment horizontal="center" vertical="top"/>
    </xf>
    <xf numFmtId="167" fontId="9" fillId="5" borderId="9" xfId="0" applyNumberFormat="1" applyFont="1" applyFill="1" applyBorder="1" applyAlignment="1">
      <alignment vertical="top" wrapText="1"/>
    </xf>
    <xf numFmtId="165" fontId="9" fillId="0" borderId="45" xfId="0" applyNumberFormat="1" applyFont="1" applyFill="1" applyBorder="1" applyAlignment="1">
      <alignment horizontal="center"/>
    </xf>
    <xf numFmtId="165" fontId="9" fillId="0" borderId="50" xfId="0" applyNumberFormat="1" applyFont="1" applyFill="1" applyBorder="1" applyAlignment="1">
      <alignment horizontal="center"/>
    </xf>
    <xf numFmtId="165" fontId="9" fillId="0" borderId="58" xfId="0" applyNumberFormat="1" applyFont="1" applyFill="1" applyBorder="1" applyAlignment="1">
      <alignment horizontal="center"/>
    </xf>
    <xf numFmtId="165" fontId="8" fillId="3" borderId="36" xfId="0" applyNumberFormat="1" applyFont="1" applyFill="1" applyBorder="1" applyAlignment="1">
      <alignment horizontal="center"/>
    </xf>
    <xf numFmtId="165" fontId="8" fillId="3" borderId="30" xfId="0" applyNumberFormat="1" applyFont="1" applyFill="1" applyBorder="1" applyAlignment="1">
      <alignment horizontal="center"/>
    </xf>
    <xf numFmtId="165" fontId="8" fillId="3" borderId="63" xfId="0" applyNumberFormat="1" applyFont="1" applyFill="1" applyBorder="1" applyAlignment="1">
      <alignment horizontal="center"/>
    </xf>
    <xf numFmtId="165" fontId="9" fillId="0" borderId="39" xfId="0" applyNumberFormat="1" applyFont="1" applyFill="1" applyBorder="1" applyAlignment="1">
      <alignment horizontal="center"/>
    </xf>
    <xf numFmtId="165" fontId="9" fillId="0" borderId="48" xfId="0" applyNumberFormat="1" applyFont="1" applyFill="1" applyBorder="1" applyAlignment="1">
      <alignment horizontal="center"/>
    </xf>
    <xf numFmtId="165" fontId="9" fillId="0" borderId="65" xfId="0" applyNumberFormat="1" applyFont="1" applyFill="1" applyBorder="1" applyAlignment="1">
      <alignment horizontal="center"/>
    </xf>
    <xf numFmtId="165" fontId="9" fillId="0" borderId="29" xfId="0" applyNumberFormat="1" applyFont="1" applyFill="1" applyBorder="1" applyAlignment="1">
      <alignment horizontal="center"/>
    </xf>
    <xf numFmtId="165" fontId="9" fillId="0" borderId="56" xfId="0" applyNumberFormat="1" applyFont="1" applyFill="1" applyBorder="1" applyAlignment="1">
      <alignment horizontal="center"/>
    </xf>
    <xf numFmtId="165" fontId="9" fillId="0" borderId="66" xfId="0" applyNumberFormat="1" applyFont="1" applyFill="1" applyBorder="1" applyAlignment="1">
      <alignment horizontal="center"/>
    </xf>
    <xf numFmtId="0" fontId="10" fillId="5" borderId="0" xfId="0" applyFont="1" applyFill="1" applyAlignment="1">
      <alignment horizontal="center"/>
    </xf>
    <xf numFmtId="0" fontId="10" fillId="0" borderId="0" xfId="0" applyFont="1" applyFill="1" applyBorder="1" applyAlignment="1">
      <alignment horizontal="center"/>
    </xf>
    <xf numFmtId="0" fontId="10" fillId="0" borderId="18" xfId="0" applyFont="1" applyFill="1" applyBorder="1" applyAlignment="1">
      <alignment horizontal="center"/>
    </xf>
    <xf numFmtId="165" fontId="14" fillId="5" borderId="59" xfId="0" applyNumberFormat="1" applyFont="1" applyFill="1" applyBorder="1" applyAlignment="1">
      <alignment horizontal="center" vertical="center" wrapText="1"/>
    </xf>
    <xf numFmtId="165" fontId="14" fillId="5" borderId="60" xfId="0" applyNumberFormat="1" applyFont="1" applyFill="1" applyBorder="1" applyAlignment="1">
      <alignment horizontal="center" vertical="center" wrapText="1"/>
    </xf>
    <xf numFmtId="165" fontId="14" fillId="5" borderId="73" xfId="0" applyNumberFormat="1" applyFont="1" applyFill="1" applyBorder="1" applyAlignment="1">
      <alignment horizontal="center" vertical="center" wrapText="1"/>
    </xf>
    <xf numFmtId="49" fontId="8" fillId="0" borderId="6" xfId="0" applyNumberFormat="1" applyFont="1" applyBorder="1" applyAlignment="1">
      <alignment horizontal="center"/>
    </xf>
    <xf numFmtId="49" fontId="8" fillId="0" borderId="16" xfId="0" applyNumberFormat="1" applyFont="1" applyBorder="1" applyAlignment="1">
      <alignment horizontal="center"/>
    </xf>
    <xf numFmtId="0" fontId="11" fillId="5" borderId="14" xfId="5" applyFont="1" applyFill="1" applyBorder="1" applyAlignment="1">
      <alignment horizontal="center" vertical="center" wrapText="1"/>
    </xf>
    <xf numFmtId="0" fontId="11" fillId="5" borderId="27" xfId="5" applyFont="1" applyFill="1" applyBorder="1" applyAlignment="1">
      <alignment horizontal="center" vertical="center" wrapText="1"/>
    </xf>
    <xf numFmtId="165" fontId="11" fillId="5" borderId="16" xfId="0" applyNumberFormat="1" applyFont="1" applyFill="1" applyBorder="1" applyAlignment="1">
      <alignment horizontal="center" vertical="center" textRotation="90" wrapText="1"/>
    </xf>
    <xf numFmtId="165" fontId="11" fillId="5" borderId="2" xfId="0" applyNumberFormat="1" applyFont="1" applyFill="1" applyBorder="1" applyAlignment="1">
      <alignment horizontal="center" vertical="center" textRotation="90" wrapText="1"/>
    </xf>
    <xf numFmtId="165" fontId="11" fillId="5" borderId="6" xfId="0" applyNumberFormat="1" applyFont="1" applyFill="1" applyBorder="1" applyAlignment="1">
      <alignment horizontal="center" vertical="center" wrapText="1"/>
    </xf>
    <xf numFmtId="165" fontId="11" fillId="5" borderId="50" xfId="0" applyNumberFormat="1" applyFont="1" applyFill="1" applyBorder="1" applyAlignment="1">
      <alignment horizontal="center" vertical="center" wrapText="1"/>
    </xf>
    <xf numFmtId="165" fontId="11" fillId="5" borderId="16" xfId="0" applyNumberFormat="1" applyFont="1" applyFill="1" applyBorder="1" applyAlignment="1">
      <alignment horizontal="center" vertical="center" wrapText="1"/>
    </xf>
    <xf numFmtId="165" fontId="11" fillId="5" borderId="3" xfId="0" applyNumberFormat="1" applyFont="1" applyFill="1" applyBorder="1" applyAlignment="1">
      <alignment horizontal="center" vertical="center" textRotation="90" wrapText="1"/>
    </xf>
    <xf numFmtId="165" fontId="11" fillId="5" borderId="1" xfId="0" applyNumberFormat="1" applyFont="1" applyFill="1" applyBorder="1" applyAlignment="1">
      <alignment horizontal="center" vertical="center" textRotation="90" wrapText="1"/>
    </xf>
    <xf numFmtId="165" fontId="8" fillId="0" borderId="36" xfId="0" applyNumberFormat="1" applyFont="1" applyFill="1" applyBorder="1" applyAlignment="1">
      <alignment horizontal="center"/>
    </xf>
    <xf numFmtId="165" fontId="8" fillId="0" borderId="30" xfId="0" applyNumberFormat="1" applyFont="1" applyFill="1" applyBorder="1" applyAlignment="1">
      <alignment horizontal="center"/>
    </xf>
    <xf numFmtId="165" fontId="8" fillId="0" borderId="63" xfId="0" applyNumberFormat="1" applyFont="1" applyFill="1" applyBorder="1" applyAlignment="1">
      <alignment horizontal="center"/>
    </xf>
    <xf numFmtId="0" fontId="9" fillId="5" borderId="28" xfId="0" applyFont="1" applyFill="1" applyBorder="1" applyAlignment="1">
      <alignment horizontal="left" wrapText="1"/>
    </xf>
    <xf numFmtId="0" fontId="9" fillId="5" borderId="12" xfId="0" applyFont="1" applyFill="1" applyBorder="1" applyAlignment="1">
      <alignment horizontal="left" wrapText="1"/>
    </xf>
    <xf numFmtId="0" fontId="9" fillId="5" borderId="6" xfId="0" applyFont="1" applyFill="1" applyBorder="1" applyAlignment="1">
      <alignment horizontal="left" wrapText="1"/>
    </xf>
    <xf numFmtId="49" fontId="9" fillId="0" borderId="4" xfId="0" applyNumberFormat="1" applyFont="1" applyFill="1" applyBorder="1" applyAlignment="1">
      <alignment horizontal="center" vertical="top" wrapText="1"/>
    </xf>
    <xf numFmtId="49" fontId="9" fillId="0" borderId="8" xfId="0" applyNumberFormat="1" applyFont="1" applyFill="1" applyBorder="1" applyAlignment="1">
      <alignment horizontal="center" vertical="top" wrapText="1"/>
    </xf>
    <xf numFmtId="49" fontId="9" fillId="0" borderId="11" xfId="0" applyNumberFormat="1" applyFont="1" applyFill="1" applyBorder="1" applyAlignment="1">
      <alignment horizontal="center" vertical="top" wrapText="1"/>
    </xf>
    <xf numFmtId="49" fontId="9" fillId="0" borderId="11" xfId="0" applyNumberFormat="1" applyFont="1" applyBorder="1" applyAlignment="1">
      <alignment horizontal="center" vertical="top" wrapText="1"/>
    </xf>
    <xf numFmtId="49" fontId="9" fillId="0" borderId="28" xfId="0" applyNumberFormat="1" applyFont="1" applyBorder="1" applyAlignment="1">
      <alignment horizontal="center" vertical="top" wrapText="1"/>
    </xf>
    <xf numFmtId="49" fontId="9" fillId="0" borderId="12" xfId="0" applyNumberFormat="1" applyFont="1" applyBorder="1" applyAlignment="1">
      <alignment horizontal="center" vertical="top" wrapText="1"/>
    </xf>
    <xf numFmtId="49" fontId="9" fillId="0" borderId="9" xfId="0" applyNumberFormat="1" applyFont="1" applyBorder="1" applyAlignment="1">
      <alignment horizontal="center" vertical="top" wrapText="1"/>
    </xf>
    <xf numFmtId="49" fontId="9" fillId="0" borderId="9"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wrapText="1"/>
    </xf>
    <xf numFmtId="49" fontId="9" fillId="0" borderId="4" xfId="0" applyNumberFormat="1" applyFont="1" applyBorder="1" applyAlignment="1">
      <alignment horizontal="center" vertical="top" wrapText="1"/>
    </xf>
    <xf numFmtId="49" fontId="9" fillId="0" borderId="8" xfId="0" applyNumberFormat="1" applyFont="1" applyBorder="1" applyAlignment="1">
      <alignment horizontal="center" vertical="top" wrapText="1"/>
    </xf>
    <xf numFmtId="49" fontId="9" fillId="0" borderId="5" xfId="0" applyNumberFormat="1" applyFont="1" applyFill="1" applyBorder="1" applyAlignment="1">
      <alignment horizontal="center" vertical="top" wrapText="1"/>
    </xf>
    <xf numFmtId="49" fontId="9" fillId="0" borderId="13" xfId="0" applyNumberFormat="1" applyFont="1" applyFill="1" applyBorder="1" applyAlignment="1">
      <alignment horizontal="center" vertical="top" wrapText="1"/>
    </xf>
    <xf numFmtId="49" fontId="9" fillId="0" borderId="5" xfId="0" applyNumberFormat="1" applyFont="1" applyBorder="1" applyAlignment="1">
      <alignment horizontal="center" vertical="top" wrapText="1"/>
    </xf>
    <xf numFmtId="49" fontId="9" fillId="0" borderId="13" xfId="0" applyNumberFormat="1" applyFont="1" applyBorder="1" applyAlignment="1">
      <alignment horizontal="center" vertical="top" wrapText="1"/>
    </xf>
    <xf numFmtId="49" fontId="8" fillId="0" borderId="19" xfId="0" applyNumberFormat="1" applyFont="1" applyFill="1" applyBorder="1" applyAlignment="1">
      <alignment horizontal="center" vertical="top" wrapText="1"/>
    </xf>
    <xf numFmtId="49" fontId="8" fillId="0" borderId="25"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textRotation="90" wrapText="1"/>
    </xf>
    <xf numFmtId="49" fontId="8" fillId="0" borderId="30" xfId="0" applyNumberFormat="1" applyFont="1" applyFill="1" applyBorder="1" applyAlignment="1">
      <alignment horizontal="center" vertical="top" wrapText="1"/>
    </xf>
    <xf numFmtId="49" fontId="8" fillId="0" borderId="63" xfId="0" applyNumberFormat="1" applyFont="1" applyFill="1" applyBorder="1" applyAlignment="1">
      <alignment horizontal="center" vertical="top" wrapText="1"/>
    </xf>
    <xf numFmtId="49" fontId="8" fillId="0" borderId="38" xfId="0" applyNumberFormat="1" applyFont="1" applyFill="1" applyBorder="1" applyAlignment="1">
      <alignment horizontal="center" vertical="top" wrapText="1"/>
    </xf>
    <xf numFmtId="49" fontId="8" fillId="0" borderId="53" xfId="0" applyNumberFormat="1" applyFont="1" applyFill="1" applyBorder="1" applyAlignment="1">
      <alignment horizontal="center" vertical="top" wrapText="1"/>
    </xf>
    <xf numFmtId="0" fontId="9" fillId="0" borderId="12" xfId="0" applyFont="1" applyFill="1" applyBorder="1" applyAlignment="1">
      <alignment horizontal="left" vertical="top" wrapText="1"/>
    </xf>
    <xf numFmtId="49" fontId="9" fillId="0" borderId="3" xfId="0" applyNumberFormat="1" applyFont="1" applyFill="1" applyBorder="1" applyAlignment="1">
      <alignment horizontal="left" vertical="top" wrapText="1"/>
    </xf>
    <xf numFmtId="49" fontId="9" fillId="0" borderId="10" xfId="0" applyNumberFormat="1" applyFont="1" applyFill="1" applyBorder="1" applyAlignment="1">
      <alignment horizontal="left" vertical="top" wrapText="1"/>
    </xf>
    <xf numFmtId="49" fontId="9" fillId="0" borderId="1" xfId="0" applyNumberFormat="1" applyFont="1" applyFill="1" applyBorder="1" applyAlignment="1">
      <alignment horizontal="left" vertical="top" wrapText="1"/>
    </xf>
    <xf numFmtId="49" fontId="8" fillId="0" borderId="38" xfId="0" applyNumberFormat="1" applyFont="1" applyBorder="1" applyAlignment="1">
      <alignment horizontal="center" vertical="top" wrapText="1"/>
    </xf>
    <xf numFmtId="49" fontId="8" fillId="0" borderId="53" xfId="0" applyNumberFormat="1" applyFont="1" applyBorder="1" applyAlignment="1">
      <alignment horizontal="center" vertical="top" wrapText="1"/>
    </xf>
    <xf numFmtId="49" fontId="8" fillId="0" borderId="36" xfId="0" applyNumberFormat="1" applyFont="1" applyFill="1" applyBorder="1" applyAlignment="1">
      <alignment horizontal="center" vertical="top" wrapText="1"/>
    </xf>
    <xf numFmtId="49" fontId="9" fillId="5" borderId="3" xfId="0" applyNumberFormat="1" applyFont="1" applyFill="1" applyBorder="1" applyAlignment="1">
      <alignment horizontal="left" vertical="top" wrapText="1"/>
    </xf>
    <xf numFmtId="49" fontId="9" fillId="5" borderId="10" xfId="0" applyNumberFormat="1" applyFont="1" applyFill="1" applyBorder="1" applyAlignment="1">
      <alignment horizontal="left" vertical="top" wrapText="1"/>
    </xf>
    <xf numFmtId="49" fontId="9" fillId="5" borderId="1" xfId="0" applyNumberFormat="1" applyFont="1" applyFill="1" applyBorder="1" applyAlignment="1">
      <alignment horizontal="left" vertical="top" wrapText="1"/>
    </xf>
    <xf numFmtId="49" fontId="9" fillId="4" borderId="10" xfId="0" applyNumberFormat="1" applyFont="1" applyFill="1" applyBorder="1" applyAlignment="1">
      <alignment horizontal="left" vertical="top" wrapText="1"/>
    </xf>
    <xf numFmtId="49" fontId="9" fillId="4" borderId="1" xfId="0" applyNumberFormat="1" applyFont="1" applyFill="1" applyBorder="1" applyAlignment="1">
      <alignment horizontal="left" vertical="top" wrapText="1"/>
    </xf>
    <xf numFmtId="49" fontId="9" fillId="0" borderId="9" xfId="0" applyNumberFormat="1" applyFont="1" applyBorder="1" applyAlignment="1">
      <alignment horizontal="left" vertical="top" wrapText="1"/>
    </xf>
    <xf numFmtId="49" fontId="9" fillId="0" borderId="12" xfId="0" applyNumberFormat="1" applyFont="1" applyBorder="1" applyAlignment="1">
      <alignment horizontal="left" vertical="top" wrapText="1"/>
    </xf>
    <xf numFmtId="49" fontId="9" fillId="0" borderId="9" xfId="0" applyNumberFormat="1" applyFont="1" applyFill="1" applyBorder="1" applyAlignment="1">
      <alignment horizontal="center" vertical="top" textRotation="90" wrapText="1"/>
    </xf>
    <xf numFmtId="49" fontId="9" fillId="0" borderId="12" xfId="0" applyNumberFormat="1" applyFont="1" applyBorder="1" applyAlignment="1">
      <alignment horizontal="center" vertical="top" textRotation="90" wrapText="1"/>
    </xf>
    <xf numFmtId="49" fontId="9" fillId="0" borderId="12" xfId="0" applyNumberFormat="1" applyFont="1" applyFill="1" applyBorder="1" applyAlignment="1">
      <alignment horizontal="left" vertical="top" wrapText="1"/>
    </xf>
    <xf numFmtId="49" fontId="9" fillId="0" borderId="3" xfId="0" applyNumberFormat="1" applyFont="1" applyBorder="1" applyAlignment="1">
      <alignment horizontal="center" vertical="top" textRotation="90" wrapText="1"/>
    </xf>
    <xf numFmtId="49" fontId="9" fillId="0" borderId="10" xfId="0" applyNumberFormat="1" applyFont="1" applyBorder="1" applyAlignment="1">
      <alignment horizontal="center" vertical="top" textRotation="90" wrapText="1"/>
    </xf>
    <xf numFmtId="49" fontId="9" fillId="0" borderId="1" xfId="0" applyNumberFormat="1" applyFont="1" applyBorder="1" applyAlignment="1">
      <alignment horizontal="center" vertical="top" textRotation="90" wrapText="1"/>
    </xf>
    <xf numFmtId="49" fontId="9" fillId="0" borderId="5" xfId="0" applyNumberFormat="1" applyFont="1" applyBorder="1" applyAlignment="1">
      <alignment horizontal="center" vertical="top" textRotation="90" wrapText="1"/>
    </xf>
    <xf numFmtId="49" fontId="9" fillId="0" borderId="13" xfId="0" applyNumberFormat="1" applyFont="1" applyBorder="1" applyAlignment="1">
      <alignment horizontal="center" vertical="top" textRotation="90" wrapText="1"/>
    </xf>
    <xf numFmtId="49" fontId="9" fillId="0" borderId="9" xfId="0" applyNumberFormat="1" applyFont="1" applyBorder="1" applyAlignment="1">
      <alignment horizontal="center" vertical="top" textRotation="90" wrapText="1"/>
    </xf>
    <xf numFmtId="0" fontId="9" fillId="0" borderId="12" xfId="0" applyFont="1" applyBorder="1" applyAlignment="1">
      <alignment horizontal="left" vertical="top" wrapText="1"/>
    </xf>
    <xf numFmtId="49" fontId="9" fillId="5" borderId="12" xfId="0" applyNumberFormat="1" applyFont="1" applyFill="1" applyBorder="1" applyAlignment="1">
      <alignment horizontal="left" vertical="top" wrapText="1"/>
    </xf>
    <xf numFmtId="49" fontId="9" fillId="5" borderId="5" xfId="0" applyNumberFormat="1" applyFont="1" applyFill="1" applyBorder="1" applyAlignment="1">
      <alignment horizontal="left" vertical="top" wrapText="1"/>
    </xf>
    <xf numFmtId="49" fontId="9" fillId="0" borderId="5" xfId="0" applyNumberFormat="1" applyFont="1" applyBorder="1" applyAlignment="1">
      <alignment horizontal="left" vertical="top" wrapText="1"/>
    </xf>
    <xf numFmtId="49" fontId="9" fillId="0" borderId="13" xfId="0" applyNumberFormat="1" applyFont="1" applyBorder="1" applyAlignment="1">
      <alignment horizontal="left" vertical="top" wrapText="1"/>
    </xf>
    <xf numFmtId="49" fontId="8" fillId="0" borderId="47" xfId="0" applyNumberFormat="1" applyFont="1" applyBorder="1" applyAlignment="1">
      <alignment horizontal="center" vertical="top" wrapText="1"/>
    </xf>
    <xf numFmtId="49" fontId="8" fillId="0" borderId="61" xfId="0" applyNumberFormat="1" applyFont="1" applyBorder="1" applyAlignment="1">
      <alignment horizontal="center" vertical="top" wrapText="1"/>
    </xf>
    <xf numFmtId="49" fontId="8" fillId="0" borderId="59" xfId="0" applyNumberFormat="1" applyFont="1" applyBorder="1" applyAlignment="1">
      <alignment horizontal="center" vertical="top" wrapText="1"/>
    </xf>
    <xf numFmtId="49" fontId="9" fillId="0" borderId="5" xfId="0" applyNumberFormat="1" applyFont="1" applyFill="1" applyBorder="1" applyAlignment="1">
      <alignment horizontal="center" vertical="top" textRotation="90" wrapText="1"/>
    </xf>
    <xf numFmtId="49" fontId="9" fillId="0" borderId="13" xfId="0" applyNumberFormat="1" applyFont="1" applyFill="1" applyBorder="1" applyAlignment="1">
      <alignment horizontal="center" vertical="top" textRotation="90" wrapText="1"/>
    </xf>
    <xf numFmtId="49" fontId="9" fillId="0" borderId="0" xfId="0" applyNumberFormat="1" applyFont="1" applyFill="1" applyAlignment="1">
      <alignment horizontal="center" vertical="center"/>
    </xf>
    <xf numFmtId="49" fontId="9" fillId="5" borderId="12" xfId="0" applyNumberFormat="1" applyFont="1" applyFill="1" applyBorder="1" applyAlignment="1">
      <alignment horizontal="center" vertical="top" wrapText="1"/>
    </xf>
    <xf numFmtId="0" fontId="11" fillId="5" borderId="27" xfId="0" applyFont="1" applyFill="1" applyBorder="1" applyAlignment="1">
      <alignment textRotation="90" wrapText="1"/>
    </xf>
    <xf numFmtId="0" fontId="11" fillId="5" borderId="12" xfId="0" applyFont="1" applyFill="1" applyBorder="1" applyAlignment="1">
      <alignment textRotation="90" wrapText="1"/>
    </xf>
    <xf numFmtId="0" fontId="11" fillId="5" borderId="5" xfId="0" applyFont="1" applyFill="1" applyBorder="1" applyAlignment="1">
      <alignment textRotation="90" wrapText="1"/>
    </xf>
    <xf numFmtId="0" fontId="8" fillId="3" borderId="36" xfId="0" applyFont="1" applyFill="1" applyBorder="1" applyAlignment="1">
      <alignment horizontal="left" vertical="top" wrapText="1"/>
    </xf>
    <xf numFmtId="0" fontId="8" fillId="3" borderId="30" xfId="0" applyFont="1" applyFill="1" applyBorder="1" applyAlignment="1">
      <alignment horizontal="left" vertical="top" wrapText="1"/>
    </xf>
    <xf numFmtId="0" fontId="11" fillId="5" borderId="55" xfId="0" applyFont="1" applyFill="1" applyBorder="1" applyAlignment="1">
      <alignment horizontal="center" vertical="center" textRotation="90" wrapText="1"/>
    </xf>
    <xf numFmtId="0" fontId="11" fillId="5" borderId="51" xfId="0" applyFont="1" applyFill="1" applyBorder="1" applyAlignment="1">
      <alignment horizontal="center" vertical="center" textRotation="90" wrapText="1"/>
    </xf>
    <xf numFmtId="0" fontId="11" fillId="5" borderId="57" xfId="0" applyFont="1" applyFill="1" applyBorder="1" applyAlignment="1">
      <alignment horizontal="center" vertical="center" textRotation="90" wrapText="1"/>
    </xf>
    <xf numFmtId="0" fontId="9" fillId="0" borderId="0" xfId="0" applyFont="1" applyFill="1" applyBorder="1" applyAlignment="1">
      <alignment horizontal="left" vertical="top"/>
    </xf>
    <xf numFmtId="0" fontId="11" fillId="5" borderId="14" xfId="0" applyFont="1" applyFill="1" applyBorder="1" applyAlignment="1">
      <alignment textRotation="90" wrapText="1"/>
    </xf>
    <xf numFmtId="0" fontId="11" fillId="5" borderId="16" xfId="0" applyFont="1" applyFill="1" applyBorder="1" applyAlignment="1">
      <alignment textRotation="90" wrapText="1"/>
    </xf>
    <xf numFmtId="0" fontId="11" fillId="5" borderId="2" xfId="0" applyFont="1" applyFill="1" applyBorder="1" applyAlignment="1">
      <alignment textRotation="90" wrapText="1"/>
    </xf>
    <xf numFmtId="49" fontId="8" fillId="0" borderId="25" xfId="0" applyNumberFormat="1" applyFont="1" applyBorder="1" applyAlignment="1">
      <alignment horizontal="center" vertical="top" wrapText="1"/>
    </xf>
    <xf numFmtId="0" fontId="11" fillId="5" borderId="68" xfId="0" applyFont="1" applyFill="1" applyBorder="1" applyAlignment="1">
      <alignment horizontal="center" textRotation="90" wrapText="1"/>
    </xf>
    <xf numFmtId="0" fontId="11" fillId="5" borderId="69" xfId="0" applyFont="1" applyFill="1" applyBorder="1" applyAlignment="1">
      <alignment horizontal="center" textRotation="90" wrapText="1"/>
    </xf>
    <xf numFmtId="0" fontId="11" fillId="5" borderId="64"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74" xfId="0" applyFont="1" applyFill="1" applyBorder="1" applyAlignment="1">
      <alignment horizontal="center" vertical="center" wrapText="1"/>
    </xf>
    <xf numFmtId="0" fontId="11" fillId="5" borderId="27" xfId="0" applyFont="1" applyFill="1" applyBorder="1" applyAlignment="1">
      <alignment horizontal="center" textRotation="90" wrapText="1"/>
    </xf>
    <xf numFmtId="0" fontId="11" fillId="5" borderId="12" xfId="0" applyFont="1" applyFill="1" applyBorder="1" applyAlignment="1">
      <alignment horizontal="center" textRotation="90" wrapText="1"/>
    </xf>
    <xf numFmtId="0" fontId="11" fillId="5" borderId="5" xfId="0" applyFont="1" applyFill="1" applyBorder="1" applyAlignment="1">
      <alignment horizontal="center" textRotation="90" wrapText="1"/>
    </xf>
    <xf numFmtId="0" fontId="11" fillId="5" borderId="55" xfId="0" applyFont="1" applyFill="1" applyBorder="1" applyAlignment="1">
      <alignment textRotation="90" wrapText="1"/>
    </xf>
    <xf numFmtId="0" fontId="11" fillId="5" borderId="51" xfId="0" applyFont="1" applyFill="1" applyBorder="1" applyAlignment="1">
      <alignment textRotation="90" wrapText="1"/>
    </xf>
    <xf numFmtId="0" fontId="11" fillId="5" borderId="57" xfId="0" applyFont="1" applyFill="1" applyBorder="1" applyAlignment="1">
      <alignment textRotation="90" wrapText="1"/>
    </xf>
    <xf numFmtId="49" fontId="9" fillId="2" borderId="12" xfId="0" applyNumberFormat="1" applyFont="1" applyFill="1" applyBorder="1" applyAlignment="1">
      <alignment horizontal="center" vertical="top" textRotation="90" wrapText="1"/>
    </xf>
    <xf numFmtId="49" fontId="11" fillId="5" borderId="62" xfId="0" applyNumberFormat="1" applyFont="1" applyFill="1" applyBorder="1" applyAlignment="1">
      <alignment horizontal="center" vertical="center" textRotation="90" wrapText="1"/>
    </xf>
    <xf numFmtId="49" fontId="11" fillId="5" borderId="54" xfId="0" applyNumberFormat="1" applyFont="1" applyFill="1" applyBorder="1" applyAlignment="1">
      <alignment horizontal="center" vertical="center" textRotation="90" wrapText="1"/>
    </xf>
    <xf numFmtId="165" fontId="14" fillId="5" borderId="62" xfId="0" applyNumberFormat="1" applyFont="1" applyFill="1" applyBorder="1" applyAlignment="1">
      <alignment horizontal="center" vertical="center" wrapText="1"/>
    </xf>
    <xf numFmtId="165" fontId="14" fillId="5" borderId="52" xfId="0" applyNumberFormat="1" applyFont="1" applyFill="1" applyBorder="1" applyAlignment="1">
      <alignment horizontal="center" vertical="center" wrapText="1"/>
    </xf>
    <xf numFmtId="165" fontId="14" fillId="5" borderId="54" xfId="0" applyNumberFormat="1" applyFont="1" applyFill="1" applyBorder="1" applyAlignment="1">
      <alignment horizontal="center" vertical="center" wrapText="1"/>
    </xf>
    <xf numFmtId="0" fontId="11" fillId="5" borderId="26" xfId="5" applyFont="1" applyFill="1" applyBorder="1" applyAlignment="1">
      <alignment horizontal="center" vertical="center" wrapText="1"/>
    </xf>
    <xf numFmtId="0" fontId="11" fillId="5" borderId="23" xfId="5" applyFont="1" applyFill="1" applyBorder="1" applyAlignment="1">
      <alignment horizontal="center" vertical="center" wrapText="1"/>
    </xf>
    <xf numFmtId="1" fontId="11" fillId="5" borderId="26" xfId="0" applyNumberFormat="1" applyFont="1" applyFill="1" applyBorder="1" applyAlignment="1">
      <alignment horizontal="center" vertical="center" wrapText="1"/>
    </xf>
    <xf numFmtId="1" fontId="11" fillId="5" borderId="27" xfId="0" applyNumberFormat="1" applyFont="1" applyFill="1" applyBorder="1" applyAlignment="1">
      <alignment horizontal="center" vertical="center" wrapText="1"/>
    </xf>
    <xf numFmtId="1" fontId="11" fillId="5" borderId="23" xfId="0" applyNumberFormat="1" applyFont="1" applyFill="1" applyBorder="1" applyAlignment="1">
      <alignment horizontal="center" vertical="center" wrapText="1"/>
    </xf>
    <xf numFmtId="1" fontId="11" fillId="5" borderId="31" xfId="0" applyNumberFormat="1" applyFont="1" applyFill="1" applyBorder="1" applyAlignment="1">
      <alignment horizontal="center" vertical="center" wrapText="1"/>
    </xf>
    <xf numFmtId="1" fontId="11" fillId="5" borderId="40" xfId="0" applyNumberFormat="1" applyFont="1" applyFill="1" applyBorder="1" applyAlignment="1">
      <alignment horizontal="center" vertical="center" wrapText="1"/>
    </xf>
    <xf numFmtId="1" fontId="11" fillId="5" borderId="72" xfId="0" applyNumberFormat="1" applyFont="1" applyFill="1" applyBorder="1" applyAlignment="1">
      <alignment horizontal="center" vertical="center" wrapText="1"/>
    </xf>
    <xf numFmtId="49" fontId="11" fillId="5" borderId="62" xfId="0" applyNumberFormat="1" applyFont="1" applyFill="1" applyBorder="1" applyAlignment="1">
      <alignment horizontal="center" vertical="top" textRotation="90" wrapText="1"/>
    </xf>
    <xf numFmtId="49" fontId="11" fillId="5" borderId="54" xfId="0" applyNumberFormat="1" applyFont="1" applyFill="1" applyBorder="1" applyAlignment="1">
      <alignment horizontal="center" vertical="top" textRotation="90" wrapText="1"/>
    </xf>
    <xf numFmtId="165" fontId="11" fillId="5" borderId="62" xfId="0" applyNumberFormat="1" applyFont="1" applyFill="1" applyBorder="1" applyAlignment="1">
      <alignment horizontal="center" vertical="center" textRotation="90" wrapText="1"/>
    </xf>
    <xf numFmtId="165" fontId="11" fillId="5" borderId="52" xfId="0" applyNumberFormat="1" applyFont="1" applyFill="1" applyBorder="1" applyAlignment="1">
      <alignment horizontal="center" vertical="center" textRotation="90" wrapText="1"/>
    </xf>
    <xf numFmtId="165" fontId="11" fillId="5" borderId="54" xfId="0" applyNumberFormat="1" applyFont="1" applyFill="1" applyBorder="1" applyAlignment="1">
      <alignment horizontal="center" vertical="center" textRotation="90" wrapText="1"/>
    </xf>
    <xf numFmtId="165" fontId="11" fillId="5" borderId="59" xfId="0" applyNumberFormat="1" applyFont="1" applyFill="1" applyBorder="1" applyAlignment="1">
      <alignment horizontal="center" vertical="center" wrapText="1"/>
    </xf>
    <xf numFmtId="165" fontId="11" fillId="5" borderId="60" xfId="0" applyNumberFormat="1" applyFont="1" applyFill="1" applyBorder="1" applyAlignment="1">
      <alignment horizontal="center" vertical="center" wrapText="1"/>
    </xf>
    <xf numFmtId="165" fontId="11" fillId="5" borderId="73" xfId="0" applyNumberFormat="1" applyFont="1" applyFill="1" applyBorder="1" applyAlignment="1">
      <alignment horizontal="center" vertical="center" wrapText="1"/>
    </xf>
    <xf numFmtId="0" fontId="8" fillId="6" borderId="43" xfId="0" applyFont="1" applyFill="1" applyBorder="1" applyAlignment="1">
      <alignment horizontal="left" vertical="top" wrapText="1"/>
    </xf>
    <xf numFmtId="0" fontId="8" fillId="6" borderId="42" xfId="0" applyFont="1" applyFill="1" applyBorder="1" applyAlignment="1">
      <alignment horizontal="left" vertical="top" wrapText="1"/>
    </xf>
    <xf numFmtId="166" fontId="11" fillId="5" borderId="62" xfId="0" applyNumberFormat="1" applyFont="1" applyFill="1" applyBorder="1" applyAlignment="1">
      <alignment horizontal="center" vertical="center" wrapText="1"/>
    </xf>
    <xf numFmtId="166" fontId="11" fillId="5" borderId="54" xfId="0" applyNumberFormat="1" applyFont="1" applyFill="1" applyBorder="1" applyAlignment="1">
      <alignment horizontal="center" vertical="center" wrapText="1"/>
    </xf>
    <xf numFmtId="165" fontId="11" fillId="5" borderId="70" xfId="0" applyNumberFormat="1" applyFont="1" applyFill="1" applyBorder="1" applyAlignment="1">
      <alignment horizontal="center" vertical="center" textRotation="90" wrapText="1"/>
    </xf>
    <xf numFmtId="165" fontId="11" fillId="5" borderId="21" xfId="0" applyNumberFormat="1" applyFont="1" applyFill="1" applyBorder="1" applyAlignment="1">
      <alignment horizontal="center" vertical="center" textRotation="90" wrapText="1"/>
    </xf>
    <xf numFmtId="165" fontId="11" fillId="5" borderId="28" xfId="0" applyNumberFormat="1" applyFont="1" applyFill="1" applyBorder="1" applyAlignment="1">
      <alignment horizontal="center" vertical="center" textRotation="90" wrapText="1"/>
    </xf>
    <xf numFmtId="165" fontId="11" fillId="5" borderId="4" xfId="0" applyNumberFormat="1" applyFont="1" applyFill="1" applyBorder="1" applyAlignment="1">
      <alignment horizontal="center" vertical="center" textRotation="90" wrapText="1"/>
    </xf>
    <xf numFmtId="165" fontId="11" fillId="5" borderId="58" xfId="0" applyNumberFormat="1" applyFont="1" applyFill="1" applyBorder="1" applyAlignment="1">
      <alignment horizontal="center" vertical="center" wrapText="1"/>
    </xf>
    <xf numFmtId="0" fontId="9" fillId="0" borderId="9" xfId="0" applyFont="1" applyBorder="1" applyAlignment="1">
      <alignment horizontal="left" vertical="top" wrapText="1"/>
    </xf>
    <xf numFmtId="0" fontId="9" fillId="0" borderId="28" xfId="0" applyFont="1" applyBorder="1" applyAlignment="1">
      <alignment horizontal="left"/>
    </xf>
    <xf numFmtId="0" fontId="9" fillId="0" borderId="12" xfId="0" applyFont="1" applyBorder="1" applyAlignment="1">
      <alignment horizontal="left"/>
    </xf>
    <xf numFmtId="0" fontId="9" fillId="0" borderId="6" xfId="0" applyFont="1" applyBorder="1" applyAlignment="1">
      <alignment horizontal="left"/>
    </xf>
    <xf numFmtId="0" fontId="8" fillId="0" borderId="47" xfId="0" applyFont="1" applyBorder="1" applyAlignment="1">
      <alignment horizontal="center" vertical="top"/>
    </xf>
    <xf numFmtId="0" fontId="8" fillId="0" borderId="61" xfId="0" applyFont="1" applyBorder="1" applyAlignment="1">
      <alignment horizontal="center" vertical="top"/>
    </xf>
    <xf numFmtId="0" fontId="8" fillId="0" borderId="59" xfId="0" applyFont="1" applyBorder="1" applyAlignment="1">
      <alignment horizontal="center" vertical="top"/>
    </xf>
    <xf numFmtId="49" fontId="8" fillId="5" borderId="43" xfId="0" applyNumberFormat="1" applyFont="1" applyFill="1" applyBorder="1" applyAlignment="1">
      <alignment horizontal="right" vertical="top" wrapText="1"/>
    </xf>
    <xf numFmtId="49" fontId="8" fillId="5" borderId="42" xfId="0" applyNumberFormat="1" applyFont="1" applyFill="1" applyBorder="1" applyAlignment="1">
      <alignment horizontal="right" vertical="top" wrapText="1"/>
    </xf>
    <xf numFmtId="49" fontId="8" fillId="0" borderId="19" xfId="0" applyNumberFormat="1" applyFont="1" applyFill="1" applyBorder="1" applyAlignment="1">
      <alignment horizontal="right" vertical="top" wrapText="1"/>
    </xf>
    <xf numFmtId="49" fontId="8" fillId="0" borderId="38" xfId="0" applyNumberFormat="1" applyFont="1" applyFill="1" applyBorder="1" applyAlignment="1">
      <alignment horizontal="right" vertical="top" wrapText="1"/>
    </xf>
    <xf numFmtId="49" fontId="8" fillId="0" borderId="24" xfId="0" applyNumberFormat="1" applyFont="1" applyFill="1" applyBorder="1" applyAlignment="1">
      <alignment horizontal="right" vertical="top" wrapText="1"/>
    </xf>
    <xf numFmtId="49" fontId="8" fillId="0" borderId="25" xfId="0" applyNumberFormat="1" applyFont="1" applyFill="1" applyBorder="1" applyAlignment="1">
      <alignment horizontal="right" vertical="top" wrapText="1"/>
    </xf>
    <xf numFmtId="49" fontId="9" fillId="0" borderId="28" xfId="0" applyNumberFormat="1" applyFont="1" applyFill="1" applyBorder="1" applyAlignment="1">
      <alignment horizontal="center" vertical="top" wrapText="1"/>
    </xf>
    <xf numFmtId="49" fontId="8" fillId="3" borderId="36" xfId="0" applyNumberFormat="1" applyFont="1" applyFill="1" applyBorder="1" applyAlignment="1">
      <alignment horizontal="left" vertical="top" wrapText="1"/>
    </xf>
    <xf numFmtId="49" fontId="8" fillId="3" borderId="30" xfId="0" applyNumberFormat="1" applyFont="1" applyFill="1" applyBorder="1" applyAlignment="1">
      <alignment horizontal="left" vertical="top" wrapText="1"/>
    </xf>
    <xf numFmtId="49" fontId="9" fillId="0" borderId="18" xfId="0" applyNumberFormat="1" applyFont="1" applyFill="1" applyBorder="1" applyAlignment="1">
      <alignment horizontal="left" vertical="top" wrapText="1"/>
    </xf>
    <xf numFmtId="49" fontId="9" fillId="0" borderId="41" xfId="0" applyNumberFormat="1" applyFont="1" applyFill="1" applyBorder="1" applyAlignment="1">
      <alignment horizontal="left" vertical="top" wrapText="1"/>
    </xf>
    <xf numFmtId="49" fontId="8" fillId="5" borderId="19" xfId="0" applyNumberFormat="1" applyFont="1" applyFill="1" applyBorder="1" applyAlignment="1">
      <alignment horizontal="center" vertical="top" wrapText="1"/>
    </xf>
    <xf numFmtId="49" fontId="8" fillId="5" borderId="53" xfId="0" applyNumberFormat="1" applyFont="1" applyFill="1" applyBorder="1" applyAlignment="1">
      <alignment horizontal="center" vertical="top" wrapText="1"/>
    </xf>
    <xf numFmtId="49" fontId="8" fillId="0" borderId="30" xfId="0" applyNumberFormat="1" applyFont="1" applyBorder="1" applyAlignment="1">
      <alignment horizontal="center" vertical="top" wrapText="1"/>
    </xf>
    <xf numFmtId="0" fontId="9" fillId="5" borderId="12" xfId="0" applyFont="1" applyFill="1" applyBorder="1" applyAlignment="1">
      <alignment horizontal="left" vertical="top" wrapText="1"/>
    </xf>
    <xf numFmtId="49" fontId="9" fillId="0" borderId="3" xfId="0" applyNumberFormat="1" applyFont="1" applyBorder="1" applyAlignment="1">
      <alignment horizontal="center" vertical="top" wrapText="1"/>
    </xf>
    <xf numFmtId="49" fontId="9" fillId="0" borderId="10" xfId="0" applyNumberFormat="1" applyFont="1" applyBorder="1" applyAlignment="1">
      <alignment horizontal="center" vertical="top" wrapText="1"/>
    </xf>
    <xf numFmtId="49" fontId="9" fillId="0" borderId="1" xfId="0" applyNumberFormat="1" applyFont="1" applyBorder="1" applyAlignment="1">
      <alignment horizontal="center" vertical="top" wrapText="1"/>
    </xf>
    <xf numFmtId="0" fontId="9" fillId="0" borderId="31" xfId="0" applyFont="1" applyBorder="1" applyAlignment="1">
      <alignment horizontal="left" wrapText="1"/>
    </xf>
    <xf numFmtId="0" fontId="9" fillId="0" borderId="40" xfId="0" applyFont="1" applyBorder="1" applyAlignment="1">
      <alignment horizontal="left" wrapText="1"/>
    </xf>
    <xf numFmtId="0" fontId="9" fillId="0" borderId="7" xfId="0" applyFont="1" applyBorder="1" applyAlignment="1">
      <alignment horizontal="left" wrapText="1"/>
    </xf>
    <xf numFmtId="0" fontId="9" fillId="0" borderId="45" xfId="0" applyFont="1" applyBorder="1" applyAlignment="1">
      <alignment horizontal="left" vertical="top" wrapText="1"/>
    </xf>
    <xf numFmtId="0" fontId="9" fillId="0" borderId="50" xfId="0" applyFont="1" applyBorder="1" applyAlignment="1">
      <alignment horizontal="left" vertical="top" wrapText="1"/>
    </xf>
    <xf numFmtId="0" fontId="9" fillId="0" borderId="58" xfId="0" applyFont="1" applyBorder="1" applyAlignment="1">
      <alignment horizontal="left" vertical="top" wrapText="1"/>
    </xf>
    <xf numFmtId="0" fontId="9" fillId="0" borderId="28" xfId="0" applyFont="1" applyBorder="1" applyAlignment="1">
      <alignment horizontal="left" wrapText="1"/>
    </xf>
    <xf numFmtId="0" fontId="9" fillId="0" borderId="12" xfId="0" applyFont="1" applyBorder="1" applyAlignment="1">
      <alignment horizontal="left" wrapText="1"/>
    </xf>
    <xf numFmtId="0" fontId="9" fillId="0" borderId="6" xfId="0" applyFont="1" applyBorder="1" applyAlignment="1">
      <alignment horizontal="left" wrapText="1"/>
    </xf>
    <xf numFmtId="0" fontId="8" fillId="3" borderId="19" xfId="0" applyFont="1" applyFill="1" applyBorder="1" applyAlignment="1">
      <alignment horizontal="left" wrapText="1"/>
    </xf>
    <xf numFmtId="0" fontId="8" fillId="3" borderId="24" xfId="0" applyFont="1" applyFill="1" applyBorder="1" applyAlignment="1">
      <alignment horizontal="left" wrapText="1"/>
    </xf>
    <xf numFmtId="0" fontId="8" fillId="3" borderId="25" xfId="0" applyFont="1" applyFill="1" applyBorder="1" applyAlignment="1">
      <alignment horizontal="left" wrapText="1"/>
    </xf>
    <xf numFmtId="0" fontId="9" fillId="0" borderId="4" xfId="0" applyFont="1" applyBorder="1" applyAlignment="1">
      <alignment horizontal="left" wrapText="1"/>
    </xf>
    <xf numFmtId="0" fontId="9" fillId="0" borderId="5" xfId="0" applyFont="1" applyBorder="1" applyAlignment="1">
      <alignment horizontal="left" wrapText="1"/>
    </xf>
    <xf numFmtId="0" fontId="9" fillId="0" borderId="3" xfId="0" applyFont="1" applyBorder="1" applyAlignment="1">
      <alignment horizontal="left" wrapText="1"/>
    </xf>
    <xf numFmtId="0" fontId="9" fillId="0" borderId="28" xfId="0" applyNumberFormat="1" applyFont="1" applyBorder="1" applyAlignment="1">
      <alignment horizontal="left" wrapText="1"/>
    </xf>
    <xf numFmtId="0" fontId="9" fillId="0" borderId="12" xfId="0" applyNumberFormat="1" applyFont="1" applyBorder="1" applyAlignment="1">
      <alignment horizontal="left" wrapText="1"/>
    </xf>
    <xf numFmtId="0" fontId="9" fillId="0" borderId="6" xfId="0" applyNumberFormat="1" applyFont="1" applyBorder="1" applyAlignment="1">
      <alignment horizontal="left" wrapText="1"/>
    </xf>
    <xf numFmtId="0" fontId="8" fillId="0" borderId="34" xfId="0" applyFont="1" applyBorder="1" applyAlignment="1">
      <alignment horizontal="left" wrapText="1"/>
    </xf>
    <xf numFmtId="0" fontId="8" fillId="0" borderId="64" xfId="0" applyFont="1" applyBorder="1" applyAlignment="1">
      <alignment horizontal="left" wrapText="1"/>
    </xf>
    <xf numFmtId="0" fontId="8" fillId="0" borderId="67" xfId="0" applyFont="1" applyBorder="1" applyAlignment="1">
      <alignment horizontal="left" wrapText="1"/>
    </xf>
    <xf numFmtId="0" fontId="8" fillId="3" borderId="53" xfId="0" applyFont="1" applyFill="1" applyBorder="1" applyAlignment="1">
      <alignment horizontal="left" wrapText="1"/>
    </xf>
    <xf numFmtId="0" fontId="9" fillId="0" borderId="11" xfId="0" applyFont="1" applyBorder="1" applyAlignment="1">
      <alignment horizontal="left" wrapText="1"/>
    </xf>
    <xf numFmtId="0" fontId="9" fillId="0" borderId="9" xfId="0" applyFont="1" applyBorder="1" applyAlignment="1">
      <alignment horizontal="left" wrapText="1"/>
    </xf>
    <xf numFmtId="0" fontId="9" fillId="0" borderId="1" xfId="0" applyFont="1" applyBorder="1" applyAlignment="1">
      <alignment horizontal="left" wrapText="1"/>
    </xf>
    <xf numFmtId="49" fontId="9" fillId="5" borderId="5" xfId="0" applyNumberFormat="1" applyFont="1" applyFill="1" applyBorder="1" applyAlignment="1">
      <alignment horizontal="center" vertical="top" wrapText="1"/>
    </xf>
    <xf numFmtId="49" fontId="9" fillId="5" borderId="13" xfId="0" applyNumberFormat="1" applyFont="1" applyFill="1" applyBorder="1" applyAlignment="1">
      <alignment horizontal="center" vertical="top" wrapText="1"/>
    </xf>
    <xf numFmtId="49" fontId="9" fillId="5" borderId="9" xfId="0" applyNumberFormat="1" applyFont="1" applyFill="1" applyBorder="1" applyAlignment="1">
      <alignment horizontal="center" vertical="top" wrapText="1"/>
    </xf>
    <xf numFmtId="49" fontId="8" fillId="0" borderId="47" xfId="0" applyNumberFormat="1" applyFont="1" applyFill="1" applyBorder="1" applyAlignment="1">
      <alignment horizontal="center" vertical="top" wrapText="1"/>
    </xf>
    <xf numFmtId="49" fontId="8" fillId="0" borderId="61" xfId="0" applyNumberFormat="1" applyFont="1" applyFill="1" applyBorder="1" applyAlignment="1">
      <alignment horizontal="center" vertical="top" wrapText="1"/>
    </xf>
    <xf numFmtId="49" fontId="8" fillId="0" borderId="59" xfId="0" applyNumberFormat="1" applyFont="1" applyFill="1" applyBorder="1" applyAlignment="1">
      <alignment horizontal="center" vertical="top" wrapText="1"/>
    </xf>
    <xf numFmtId="49" fontId="8" fillId="0" borderId="36" xfId="0" applyNumberFormat="1" applyFont="1" applyBorder="1" applyAlignment="1">
      <alignment horizontal="center" vertical="top" wrapText="1"/>
    </xf>
    <xf numFmtId="49" fontId="8" fillId="0" borderId="63" xfId="0" applyNumberFormat="1" applyFont="1" applyBorder="1" applyAlignment="1">
      <alignment horizontal="center" vertical="top" wrapText="1"/>
    </xf>
    <xf numFmtId="49" fontId="9" fillId="0" borderId="15" xfId="0" applyNumberFormat="1" applyFont="1" applyFill="1" applyBorder="1" applyAlignment="1">
      <alignment horizontal="left" vertical="top" wrapText="1"/>
    </xf>
    <xf numFmtId="0" fontId="9" fillId="5" borderId="9" xfId="0" applyFont="1" applyFill="1" applyBorder="1" applyAlignment="1">
      <alignment horizontal="left" vertical="top" wrapText="1"/>
    </xf>
    <xf numFmtId="0" fontId="9" fillId="0" borderId="10" xfId="0" applyFont="1" applyBorder="1" applyAlignment="1">
      <alignment horizontal="left" vertical="top" wrapText="1"/>
    </xf>
    <xf numFmtId="0" fontId="9" fillId="0" borderId="1" xfId="0" applyFont="1" applyBorder="1" applyAlignment="1">
      <alignment horizontal="left" vertical="top" wrapText="1"/>
    </xf>
    <xf numFmtId="49" fontId="8" fillId="0" borderId="19" xfId="0" applyNumberFormat="1" applyFont="1" applyBorder="1" applyAlignment="1">
      <alignment horizontal="center" vertical="top" wrapText="1"/>
    </xf>
    <xf numFmtId="1" fontId="11" fillId="5" borderId="62" xfId="0" applyNumberFormat="1" applyFont="1" applyFill="1" applyBorder="1" applyAlignment="1">
      <alignment horizontal="center" vertical="center" textRotation="90" wrapText="1"/>
    </xf>
    <xf numFmtId="1" fontId="11" fillId="5" borderId="52" xfId="0" applyNumberFormat="1" applyFont="1" applyFill="1" applyBorder="1" applyAlignment="1">
      <alignment horizontal="center" vertical="center" textRotation="90" wrapText="1"/>
    </xf>
    <xf numFmtId="1" fontId="11" fillId="5" borderId="54" xfId="0" applyNumberFormat="1" applyFont="1" applyFill="1" applyBorder="1" applyAlignment="1">
      <alignment horizontal="center" vertical="center" textRotation="90" wrapText="1"/>
    </xf>
  </cellXfs>
  <cellStyles count="13">
    <cellStyle name="Įprastas" xfId="0" builtinId="0"/>
    <cellStyle name="Įprastas 2" xfId="7" xr:uid="{00000000-0005-0000-0000-000000000000}"/>
    <cellStyle name="Įprastas 4" xfId="4" xr:uid="{00000000-0005-0000-0000-000001000000}"/>
    <cellStyle name="Įprastas 4 2" xfId="8" xr:uid="{00000000-0005-0000-0000-000002000000}"/>
    <cellStyle name="Įprastas 4 2 2" xfId="11" xr:uid="{C789AD8A-C4C4-4CB2-A84B-A0C7A6413F1E}"/>
    <cellStyle name="Įprastas 4 3" xfId="10" xr:uid="{28834716-7EF0-4E21-9263-0B198F288AFD}"/>
    <cellStyle name="Įprastas 4 9" xfId="9" xr:uid="{00000000-0005-0000-0000-000003000000}"/>
    <cellStyle name="Įprastas 4 9 2" xfId="12" xr:uid="{D336D35B-C8D0-4223-96A2-B5FFBE35ABC0}"/>
    <cellStyle name="Normal 2" xfId="1" xr:uid="{00000000-0005-0000-0000-000005000000}"/>
    <cellStyle name="Normal 2 2" xfId="2" xr:uid="{00000000-0005-0000-0000-000006000000}"/>
    <cellStyle name="Normal 2 2 2" xfId="5" xr:uid="{00000000-0005-0000-0000-000007000000}"/>
    <cellStyle name="Normal 3" xfId="3" xr:uid="{00000000-0005-0000-0000-000008000000}"/>
    <cellStyle name="Normal 3 2" xfId="6"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104775</xdr:colOff>
      <xdr:row>169</xdr:row>
      <xdr:rowOff>0</xdr:rowOff>
    </xdr:from>
    <xdr:to>
      <xdr:col>6</xdr:col>
      <xdr:colOff>180975</xdr:colOff>
      <xdr:row>169</xdr:row>
      <xdr:rowOff>184704</xdr:rowOff>
    </xdr:to>
    <xdr:sp macro="" textlink="">
      <xdr:nvSpPr>
        <xdr:cNvPr id="117261" name="Text Box 2">
          <a:extLst>
            <a:ext uri="{FF2B5EF4-FFF2-40B4-BE49-F238E27FC236}">
              <a16:creationId xmlns:a16="http://schemas.microsoft.com/office/drawing/2014/main" id="{00000000-0008-0000-0100-00000D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29543</xdr:rowOff>
    </xdr:to>
    <xdr:sp macro="" textlink="">
      <xdr:nvSpPr>
        <xdr:cNvPr id="117262" name="Text Box 2">
          <a:extLst>
            <a:ext uri="{FF2B5EF4-FFF2-40B4-BE49-F238E27FC236}">
              <a16:creationId xmlns:a16="http://schemas.microsoft.com/office/drawing/2014/main" id="{00000000-0008-0000-0100-00000ECA0100}"/>
            </a:ext>
          </a:extLst>
        </xdr:cNvPr>
        <xdr:cNvSpPr txBox="1">
          <a:spLocks noChangeArrowheads="1"/>
        </xdr:cNvSpPr>
      </xdr:nvSpPr>
      <xdr:spPr bwMode="auto">
        <a:xfrm>
          <a:off x="2949227" y="54657842"/>
          <a:ext cx="76200" cy="2137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63" name="Text Box 2">
          <a:extLst>
            <a:ext uri="{FF2B5EF4-FFF2-40B4-BE49-F238E27FC236}">
              <a16:creationId xmlns:a16="http://schemas.microsoft.com/office/drawing/2014/main" id="{00000000-0008-0000-0100-00000F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29543</xdr:rowOff>
    </xdr:to>
    <xdr:sp macro="" textlink="">
      <xdr:nvSpPr>
        <xdr:cNvPr id="117264" name="Text Box 2">
          <a:extLst>
            <a:ext uri="{FF2B5EF4-FFF2-40B4-BE49-F238E27FC236}">
              <a16:creationId xmlns:a16="http://schemas.microsoft.com/office/drawing/2014/main" id="{00000000-0008-0000-0100-000010CA0100}"/>
            </a:ext>
          </a:extLst>
        </xdr:cNvPr>
        <xdr:cNvSpPr txBox="1">
          <a:spLocks noChangeArrowheads="1"/>
        </xdr:cNvSpPr>
      </xdr:nvSpPr>
      <xdr:spPr bwMode="auto">
        <a:xfrm>
          <a:off x="2949227" y="54657842"/>
          <a:ext cx="76200" cy="2137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968</xdr:rowOff>
    </xdr:to>
    <xdr:sp macro="" textlink="">
      <xdr:nvSpPr>
        <xdr:cNvPr id="117265" name="Text Box 2">
          <a:extLst>
            <a:ext uri="{FF2B5EF4-FFF2-40B4-BE49-F238E27FC236}">
              <a16:creationId xmlns:a16="http://schemas.microsoft.com/office/drawing/2014/main" id="{00000000-0008-0000-0100-000011CA0100}"/>
            </a:ext>
          </a:extLst>
        </xdr:cNvPr>
        <xdr:cNvSpPr txBox="1">
          <a:spLocks noChangeArrowheads="1"/>
        </xdr:cNvSpPr>
      </xdr:nvSpPr>
      <xdr:spPr bwMode="auto">
        <a:xfrm>
          <a:off x="2949227" y="54657842"/>
          <a:ext cx="76200" cy="185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968</xdr:rowOff>
    </xdr:to>
    <xdr:sp macro="" textlink="">
      <xdr:nvSpPr>
        <xdr:cNvPr id="117266" name="Text Box 2">
          <a:extLst>
            <a:ext uri="{FF2B5EF4-FFF2-40B4-BE49-F238E27FC236}">
              <a16:creationId xmlns:a16="http://schemas.microsoft.com/office/drawing/2014/main" id="{00000000-0008-0000-0100-000012CA0100}"/>
            </a:ext>
          </a:extLst>
        </xdr:cNvPr>
        <xdr:cNvSpPr txBox="1">
          <a:spLocks noChangeArrowheads="1"/>
        </xdr:cNvSpPr>
      </xdr:nvSpPr>
      <xdr:spPr bwMode="auto">
        <a:xfrm>
          <a:off x="2949227" y="54657842"/>
          <a:ext cx="76200" cy="185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968</xdr:rowOff>
    </xdr:to>
    <xdr:sp macro="" textlink="">
      <xdr:nvSpPr>
        <xdr:cNvPr id="117267" name="Text Box 2">
          <a:extLst>
            <a:ext uri="{FF2B5EF4-FFF2-40B4-BE49-F238E27FC236}">
              <a16:creationId xmlns:a16="http://schemas.microsoft.com/office/drawing/2014/main" id="{00000000-0008-0000-0100-000013CA0100}"/>
            </a:ext>
          </a:extLst>
        </xdr:cNvPr>
        <xdr:cNvSpPr txBox="1">
          <a:spLocks noChangeArrowheads="1"/>
        </xdr:cNvSpPr>
      </xdr:nvSpPr>
      <xdr:spPr bwMode="auto">
        <a:xfrm>
          <a:off x="2949227" y="54657842"/>
          <a:ext cx="76200" cy="185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39068</xdr:rowOff>
    </xdr:to>
    <xdr:sp macro="" textlink="">
      <xdr:nvSpPr>
        <xdr:cNvPr id="117268" name="Text Box 2">
          <a:extLst>
            <a:ext uri="{FF2B5EF4-FFF2-40B4-BE49-F238E27FC236}">
              <a16:creationId xmlns:a16="http://schemas.microsoft.com/office/drawing/2014/main" id="{00000000-0008-0000-0100-000014CA0100}"/>
            </a:ext>
          </a:extLst>
        </xdr:cNvPr>
        <xdr:cNvSpPr txBox="1">
          <a:spLocks noChangeArrowheads="1"/>
        </xdr:cNvSpPr>
      </xdr:nvSpPr>
      <xdr:spPr bwMode="auto">
        <a:xfrm>
          <a:off x="2949227" y="54657842"/>
          <a:ext cx="76200" cy="2232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39068</xdr:rowOff>
    </xdr:to>
    <xdr:sp macro="" textlink="">
      <xdr:nvSpPr>
        <xdr:cNvPr id="117269" name="Text Box 2">
          <a:extLst>
            <a:ext uri="{FF2B5EF4-FFF2-40B4-BE49-F238E27FC236}">
              <a16:creationId xmlns:a16="http://schemas.microsoft.com/office/drawing/2014/main" id="{00000000-0008-0000-0100-000015CA0100}"/>
            </a:ext>
          </a:extLst>
        </xdr:cNvPr>
        <xdr:cNvSpPr txBox="1">
          <a:spLocks noChangeArrowheads="1"/>
        </xdr:cNvSpPr>
      </xdr:nvSpPr>
      <xdr:spPr bwMode="auto">
        <a:xfrm>
          <a:off x="2949227" y="54657842"/>
          <a:ext cx="76200" cy="2232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968</xdr:rowOff>
    </xdr:to>
    <xdr:sp macro="" textlink="">
      <xdr:nvSpPr>
        <xdr:cNvPr id="117270" name="Text Box 2">
          <a:extLst>
            <a:ext uri="{FF2B5EF4-FFF2-40B4-BE49-F238E27FC236}">
              <a16:creationId xmlns:a16="http://schemas.microsoft.com/office/drawing/2014/main" id="{00000000-0008-0000-0100-000016CA0100}"/>
            </a:ext>
          </a:extLst>
        </xdr:cNvPr>
        <xdr:cNvSpPr txBox="1">
          <a:spLocks noChangeArrowheads="1"/>
        </xdr:cNvSpPr>
      </xdr:nvSpPr>
      <xdr:spPr bwMode="auto">
        <a:xfrm>
          <a:off x="2949227" y="54657842"/>
          <a:ext cx="76200" cy="185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968</xdr:rowOff>
    </xdr:to>
    <xdr:sp macro="" textlink="">
      <xdr:nvSpPr>
        <xdr:cNvPr id="117271" name="Text Box 2">
          <a:extLst>
            <a:ext uri="{FF2B5EF4-FFF2-40B4-BE49-F238E27FC236}">
              <a16:creationId xmlns:a16="http://schemas.microsoft.com/office/drawing/2014/main" id="{00000000-0008-0000-0100-000017CA0100}"/>
            </a:ext>
          </a:extLst>
        </xdr:cNvPr>
        <xdr:cNvSpPr txBox="1">
          <a:spLocks noChangeArrowheads="1"/>
        </xdr:cNvSpPr>
      </xdr:nvSpPr>
      <xdr:spPr bwMode="auto">
        <a:xfrm>
          <a:off x="2949227" y="54657842"/>
          <a:ext cx="76200" cy="185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170</xdr:row>
      <xdr:rowOff>968</xdr:rowOff>
    </xdr:to>
    <xdr:sp macro="" textlink="">
      <xdr:nvSpPr>
        <xdr:cNvPr id="117272" name="Text Box 2">
          <a:extLst>
            <a:ext uri="{FF2B5EF4-FFF2-40B4-BE49-F238E27FC236}">
              <a16:creationId xmlns:a16="http://schemas.microsoft.com/office/drawing/2014/main" id="{00000000-0008-0000-0100-000018CA0100}"/>
            </a:ext>
          </a:extLst>
        </xdr:cNvPr>
        <xdr:cNvSpPr txBox="1">
          <a:spLocks noChangeArrowheads="1"/>
        </xdr:cNvSpPr>
      </xdr:nvSpPr>
      <xdr:spPr bwMode="auto">
        <a:xfrm>
          <a:off x="2949227" y="54657842"/>
          <a:ext cx="76200" cy="185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73" name="Text Box 2">
          <a:extLst>
            <a:ext uri="{FF2B5EF4-FFF2-40B4-BE49-F238E27FC236}">
              <a16:creationId xmlns:a16="http://schemas.microsoft.com/office/drawing/2014/main" id="{00000000-0008-0000-0100-000019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74" name="Text Box 2">
          <a:extLst>
            <a:ext uri="{FF2B5EF4-FFF2-40B4-BE49-F238E27FC236}">
              <a16:creationId xmlns:a16="http://schemas.microsoft.com/office/drawing/2014/main" id="{00000000-0008-0000-0100-00001A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75" name="Text Box 2">
          <a:extLst>
            <a:ext uri="{FF2B5EF4-FFF2-40B4-BE49-F238E27FC236}">
              <a16:creationId xmlns:a16="http://schemas.microsoft.com/office/drawing/2014/main" id="{00000000-0008-0000-0100-00001B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76" name="Text Box 2">
          <a:extLst>
            <a:ext uri="{FF2B5EF4-FFF2-40B4-BE49-F238E27FC236}">
              <a16:creationId xmlns:a16="http://schemas.microsoft.com/office/drawing/2014/main" id="{00000000-0008-0000-0100-00001C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77" name="Text Box 2">
          <a:extLst>
            <a:ext uri="{FF2B5EF4-FFF2-40B4-BE49-F238E27FC236}">
              <a16:creationId xmlns:a16="http://schemas.microsoft.com/office/drawing/2014/main" id="{00000000-0008-0000-0100-00001D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78" name="Text Box 2">
          <a:extLst>
            <a:ext uri="{FF2B5EF4-FFF2-40B4-BE49-F238E27FC236}">
              <a16:creationId xmlns:a16="http://schemas.microsoft.com/office/drawing/2014/main" id="{00000000-0008-0000-0100-00001E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79" name="Text Box 2">
          <a:extLst>
            <a:ext uri="{FF2B5EF4-FFF2-40B4-BE49-F238E27FC236}">
              <a16:creationId xmlns:a16="http://schemas.microsoft.com/office/drawing/2014/main" id="{00000000-0008-0000-0100-00001F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80" name="Text Box 2">
          <a:extLst>
            <a:ext uri="{FF2B5EF4-FFF2-40B4-BE49-F238E27FC236}">
              <a16:creationId xmlns:a16="http://schemas.microsoft.com/office/drawing/2014/main" id="{00000000-0008-0000-0100-000020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81" name="Text Box 2">
          <a:extLst>
            <a:ext uri="{FF2B5EF4-FFF2-40B4-BE49-F238E27FC236}">
              <a16:creationId xmlns:a16="http://schemas.microsoft.com/office/drawing/2014/main" id="{00000000-0008-0000-0100-000021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82" name="Text Box 2">
          <a:extLst>
            <a:ext uri="{FF2B5EF4-FFF2-40B4-BE49-F238E27FC236}">
              <a16:creationId xmlns:a16="http://schemas.microsoft.com/office/drawing/2014/main" id="{00000000-0008-0000-0100-000022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83" name="Text Box 2">
          <a:extLst>
            <a:ext uri="{FF2B5EF4-FFF2-40B4-BE49-F238E27FC236}">
              <a16:creationId xmlns:a16="http://schemas.microsoft.com/office/drawing/2014/main" id="{00000000-0008-0000-0100-000023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84" name="Text Box 2">
          <a:extLst>
            <a:ext uri="{FF2B5EF4-FFF2-40B4-BE49-F238E27FC236}">
              <a16:creationId xmlns:a16="http://schemas.microsoft.com/office/drawing/2014/main" id="{00000000-0008-0000-0100-000024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169</xdr:row>
      <xdr:rowOff>0</xdr:rowOff>
    </xdr:from>
    <xdr:to>
      <xdr:col>6</xdr:col>
      <xdr:colOff>180975</xdr:colOff>
      <xdr:row>169</xdr:row>
      <xdr:rowOff>184704</xdr:rowOff>
    </xdr:to>
    <xdr:sp macro="" textlink="">
      <xdr:nvSpPr>
        <xdr:cNvPr id="117285" name="Text Box 2">
          <a:extLst>
            <a:ext uri="{FF2B5EF4-FFF2-40B4-BE49-F238E27FC236}">
              <a16:creationId xmlns:a16="http://schemas.microsoft.com/office/drawing/2014/main" id="{00000000-0008-0000-0100-000025CA0100}"/>
            </a:ext>
          </a:extLst>
        </xdr:cNvPr>
        <xdr:cNvSpPr txBox="1">
          <a:spLocks noChangeArrowheads="1"/>
        </xdr:cNvSpPr>
      </xdr:nvSpPr>
      <xdr:spPr bwMode="auto">
        <a:xfrm>
          <a:off x="2949227" y="54657842"/>
          <a:ext cx="76200" cy="175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27" name="Text Box 2">
          <a:extLst>
            <a:ext uri="{FF2B5EF4-FFF2-40B4-BE49-F238E27FC236}">
              <a16:creationId xmlns:a16="http://schemas.microsoft.com/office/drawing/2014/main" id="{00000000-0008-0000-0100-0000FDF8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39070</xdr:rowOff>
    </xdr:to>
    <xdr:sp macro="" textlink="">
      <xdr:nvSpPr>
        <xdr:cNvPr id="28" name="Text Box 2">
          <a:extLst>
            <a:ext uri="{FF2B5EF4-FFF2-40B4-BE49-F238E27FC236}">
              <a16:creationId xmlns:a16="http://schemas.microsoft.com/office/drawing/2014/main" id="{00000000-0008-0000-0100-0000FEF80400}"/>
            </a:ext>
          </a:extLst>
        </xdr:cNvPr>
        <xdr:cNvSpPr txBox="1">
          <a:spLocks noChangeArrowheads="1"/>
        </xdr:cNvSpPr>
      </xdr:nvSpPr>
      <xdr:spPr bwMode="auto">
        <a:xfrm>
          <a:off x="2638425" y="81915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29" name="Text Box 2">
          <a:extLst>
            <a:ext uri="{FF2B5EF4-FFF2-40B4-BE49-F238E27FC236}">
              <a16:creationId xmlns:a16="http://schemas.microsoft.com/office/drawing/2014/main" id="{00000000-0008-0000-0100-0000FFF8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39070</xdr:rowOff>
    </xdr:to>
    <xdr:sp macro="" textlink="">
      <xdr:nvSpPr>
        <xdr:cNvPr id="30" name="Text Box 2">
          <a:extLst>
            <a:ext uri="{FF2B5EF4-FFF2-40B4-BE49-F238E27FC236}">
              <a16:creationId xmlns:a16="http://schemas.microsoft.com/office/drawing/2014/main" id="{00000000-0008-0000-0100-000000F90400}"/>
            </a:ext>
          </a:extLst>
        </xdr:cNvPr>
        <xdr:cNvSpPr txBox="1">
          <a:spLocks noChangeArrowheads="1"/>
        </xdr:cNvSpPr>
      </xdr:nvSpPr>
      <xdr:spPr bwMode="auto">
        <a:xfrm>
          <a:off x="2638425" y="81915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31" name="Text Box 2">
          <a:extLst>
            <a:ext uri="{FF2B5EF4-FFF2-40B4-BE49-F238E27FC236}">
              <a16:creationId xmlns:a16="http://schemas.microsoft.com/office/drawing/2014/main" id="{00000000-0008-0000-0100-000001F9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39070</xdr:rowOff>
    </xdr:to>
    <xdr:sp macro="" textlink="">
      <xdr:nvSpPr>
        <xdr:cNvPr id="32" name="Text Box 2">
          <a:extLst>
            <a:ext uri="{FF2B5EF4-FFF2-40B4-BE49-F238E27FC236}">
              <a16:creationId xmlns:a16="http://schemas.microsoft.com/office/drawing/2014/main" id="{00000000-0008-0000-0100-000002F90400}"/>
            </a:ext>
          </a:extLst>
        </xdr:cNvPr>
        <xdr:cNvSpPr txBox="1">
          <a:spLocks noChangeArrowheads="1"/>
        </xdr:cNvSpPr>
      </xdr:nvSpPr>
      <xdr:spPr bwMode="auto">
        <a:xfrm>
          <a:off x="2638425" y="81915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33" name="Text Box 2">
          <a:extLst>
            <a:ext uri="{FF2B5EF4-FFF2-40B4-BE49-F238E27FC236}">
              <a16:creationId xmlns:a16="http://schemas.microsoft.com/office/drawing/2014/main" id="{00000000-0008-0000-0100-000003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34" name="Text Box 2">
          <a:extLst>
            <a:ext uri="{FF2B5EF4-FFF2-40B4-BE49-F238E27FC236}">
              <a16:creationId xmlns:a16="http://schemas.microsoft.com/office/drawing/2014/main" id="{00000000-0008-0000-0100-000004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35" name="Text Box 2">
          <a:extLst>
            <a:ext uri="{FF2B5EF4-FFF2-40B4-BE49-F238E27FC236}">
              <a16:creationId xmlns:a16="http://schemas.microsoft.com/office/drawing/2014/main" id="{00000000-0008-0000-0100-000005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48595</xdr:rowOff>
    </xdr:to>
    <xdr:sp macro="" textlink="">
      <xdr:nvSpPr>
        <xdr:cNvPr id="36" name="Text Box 2">
          <a:extLst>
            <a:ext uri="{FF2B5EF4-FFF2-40B4-BE49-F238E27FC236}">
              <a16:creationId xmlns:a16="http://schemas.microsoft.com/office/drawing/2014/main" id="{00000000-0008-0000-0100-000006F90400}"/>
            </a:ext>
          </a:extLst>
        </xdr:cNvPr>
        <xdr:cNvSpPr txBox="1">
          <a:spLocks noChangeArrowheads="1"/>
        </xdr:cNvSpPr>
      </xdr:nvSpPr>
      <xdr:spPr bwMode="auto">
        <a:xfrm>
          <a:off x="2638425" y="81915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48595</xdr:rowOff>
    </xdr:to>
    <xdr:sp macro="" textlink="">
      <xdr:nvSpPr>
        <xdr:cNvPr id="37" name="Text Box 2">
          <a:extLst>
            <a:ext uri="{FF2B5EF4-FFF2-40B4-BE49-F238E27FC236}">
              <a16:creationId xmlns:a16="http://schemas.microsoft.com/office/drawing/2014/main" id="{00000000-0008-0000-0100-000007F90400}"/>
            </a:ext>
          </a:extLst>
        </xdr:cNvPr>
        <xdr:cNvSpPr txBox="1">
          <a:spLocks noChangeArrowheads="1"/>
        </xdr:cNvSpPr>
      </xdr:nvSpPr>
      <xdr:spPr bwMode="auto">
        <a:xfrm>
          <a:off x="2638425" y="81915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38" name="Text Box 2">
          <a:extLst>
            <a:ext uri="{FF2B5EF4-FFF2-40B4-BE49-F238E27FC236}">
              <a16:creationId xmlns:a16="http://schemas.microsoft.com/office/drawing/2014/main" id="{00000000-0008-0000-0100-000008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39" name="Text Box 2">
          <a:extLst>
            <a:ext uri="{FF2B5EF4-FFF2-40B4-BE49-F238E27FC236}">
              <a16:creationId xmlns:a16="http://schemas.microsoft.com/office/drawing/2014/main" id="{00000000-0008-0000-0100-000009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40" name="Text Box 2">
          <a:extLst>
            <a:ext uri="{FF2B5EF4-FFF2-40B4-BE49-F238E27FC236}">
              <a16:creationId xmlns:a16="http://schemas.microsoft.com/office/drawing/2014/main" id="{00000000-0008-0000-0100-00000A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41" name="Text Box 2">
          <a:extLst>
            <a:ext uri="{FF2B5EF4-FFF2-40B4-BE49-F238E27FC236}">
              <a16:creationId xmlns:a16="http://schemas.microsoft.com/office/drawing/2014/main" id="{00000000-0008-0000-0100-00000BF9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42" name="Text Box 2">
          <a:extLst>
            <a:ext uri="{FF2B5EF4-FFF2-40B4-BE49-F238E27FC236}">
              <a16:creationId xmlns:a16="http://schemas.microsoft.com/office/drawing/2014/main" id="{00000000-0008-0000-0100-00000CF9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971</xdr:rowOff>
    </xdr:to>
    <xdr:sp macro="" textlink="">
      <xdr:nvSpPr>
        <xdr:cNvPr id="43" name="Text Box 2">
          <a:extLst>
            <a:ext uri="{FF2B5EF4-FFF2-40B4-BE49-F238E27FC236}">
              <a16:creationId xmlns:a16="http://schemas.microsoft.com/office/drawing/2014/main" id="{3288BE6F-612E-45FF-85F3-4D42B400C25B}"/>
            </a:ext>
          </a:extLst>
        </xdr:cNvPr>
        <xdr:cNvSpPr txBox="1">
          <a:spLocks noChangeArrowheads="1"/>
        </xdr:cNvSpPr>
      </xdr:nvSpPr>
      <xdr:spPr bwMode="auto">
        <a:xfrm>
          <a:off x="2990850" y="116205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39071</xdr:rowOff>
    </xdr:to>
    <xdr:sp macro="" textlink="">
      <xdr:nvSpPr>
        <xdr:cNvPr id="44" name="Text Box 2">
          <a:extLst>
            <a:ext uri="{FF2B5EF4-FFF2-40B4-BE49-F238E27FC236}">
              <a16:creationId xmlns:a16="http://schemas.microsoft.com/office/drawing/2014/main" id="{E895823C-13DB-474B-8AC9-55DF61B76539}"/>
            </a:ext>
          </a:extLst>
        </xdr:cNvPr>
        <xdr:cNvSpPr txBox="1">
          <a:spLocks noChangeArrowheads="1"/>
        </xdr:cNvSpPr>
      </xdr:nvSpPr>
      <xdr:spPr bwMode="auto">
        <a:xfrm>
          <a:off x="2990850" y="116205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971</xdr:rowOff>
    </xdr:to>
    <xdr:sp macro="" textlink="">
      <xdr:nvSpPr>
        <xdr:cNvPr id="45" name="Text Box 2">
          <a:extLst>
            <a:ext uri="{FF2B5EF4-FFF2-40B4-BE49-F238E27FC236}">
              <a16:creationId xmlns:a16="http://schemas.microsoft.com/office/drawing/2014/main" id="{CC17C0C7-9F04-4EDD-974E-A9BAEA35C228}"/>
            </a:ext>
          </a:extLst>
        </xdr:cNvPr>
        <xdr:cNvSpPr txBox="1">
          <a:spLocks noChangeArrowheads="1"/>
        </xdr:cNvSpPr>
      </xdr:nvSpPr>
      <xdr:spPr bwMode="auto">
        <a:xfrm>
          <a:off x="2990850" y="116205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39071</xdr:rowOff>
    </xdr:to>
    <xdr:sp macro="" textlink="">
      <xdr:nvSpPr>
        <xdr:cNvPr id="46" name="Text Box 2">
          <a:extLst>
            <a:ext uri="{FF2B5EF4-FFF2-40B4-BE49-F238E27FC236}">
              <a16:creationId xmlns:a16="http://schemas.microsoft.com/office/drawing/2014/main" id="{2056B069-DAE6-4377-BB5C-1F2E6A3D2D7F}"/>
            </a:ext>
          </a:extLst>
        </xdr:cNvPr>
        <xdr:cNvSpPr txBox="1">
          <a:spLocks noChangeArrowheads="1"/>
        </xdr:cNvSpPr>
      </xdr:nvSpPr>
      <xdr:spPr bwMode="auto">
        <a:xfrm>
          <a:off x="2990850" y="116205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971</xdr:rowOff>
    </xdr:to>
    <xdr:sp macro="" textlink="">
      <xdr:nvSpPr>
        <xdr:cNvPr id="47" name="Text Box 2">
          <a:extLst>
            <a:ext uri="{FF2B5EF4-FFF2-40B4-BE49-F238E27FC236}">
              <a16:creationId xmlns:a16="http://schemas.microsoft.com/office/drawing/2014/main" id="{3A515514-F5B3-4AEB-8E51-58CD43526BF0}"/>
            </a:ext>
          </a:extLst>
        </xdr:cNvPr>
        <xdr:cNvSpPr txBox="1">
          <a:spLocks noChangeArrowheads="1"/>
        </xdr:cNvSpPr>
      </xdr:nvSpPr>
      <xdr:spPr bwMode="auto">
        <a:xfrm>
          <a:off x="2990850" y="116205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39071</xdr:rowOff>
    </xdr:to>
    <xdr:sp macro="" textlink="">
      <xdr:nvSpPr>
        <xdr:cNvPr id="48" name="Text Box 2">
          <a:extLst>
            <a:ext uri="{FF2B5EF4-FFF2-40B4-BE49-F238E27FC236}">
              <a16:creationId xmlns:a16="http://schemas.microsoft.com/office/drawing/2014/main" id="{69C685FC-0BEF-403D-ABFA-4867CB1728A6}"/>
            </a:ext>
          </a:extLst>
        </xdr:cNvPr>
        <xdr:cNvSpPr txBox="1">
          <a:spLocks noChangeArrowheads="1"/>
        </xdr:cNvSpPr>
      </xdr:nvSpPr>
      <xdr:spPr bwMode="auto">
        <a:xfrm>
          <a:off x="2990850" y="116205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10496</xdr:rowOff>
    </xdr:to>
    <xdr:sp macro="" textlink="">
      <xdr:nvSpPr>
        <xdr:cNvPr id="49" name="Text Box 2">
          <a:extLst>
            <a:ext uri="{FF2B5EF4-FFF2-40B4-BE49-F238E27FC236}">
              <a16:creationId xmlns:a16="http://schemas.microsoft.com/office/drawing/2014/main" id="{297B6DFF-C0B7-4FB2-872F-16F243F9E7C5}"/>
            </a:ext>
          </a:extLst>
        </xdr:cNvPr>
        <xdr:cNvSpPr txBox="1">
          <a:spLocks noChangeArrowheads="1"/>
        </xdr:cNvSpPr>
      </xdr:nvSpPr>
      <xdr:spPr bwMode="auto">
        <a:xfrm>
          <a:off x="2990850" y="116205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10496</xdr:rowOff>
    </xdr:to>
    <xdr:sp macro="" textlink="">
      <xdr:nvSpPr>
        <xdr:cNvPr id="50" name="Text Box 2">
          <a:extLst>
            <a:ext uri="{FF2B5EF4-FFF2-40B4-BE49-F238E27FC236}">
              <a16:creationId xmlns:a16="http://schemas.microsoft.com/office/drawing/2014/main" id="{5DC5FB9E-D4F1-4EBC-8996-2B725739957E}"/>
            </a:ext>
          </a:extLst>
        </xdr:cNvPr>
        <xdr:cNvSpPr txBox="1">
          <a:spLocks noChangeArrowheads="1"/>
        </xdr:cNvSpPr>
      </xdr:nvSpPr>
      <xdr:spPr bwMode="auto">
        <a:xfrm>
          <a:off x="2990850" y="116205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10496</xdr:rowOff>
    </xdr:to>
    <xdr:sp macro="" textlink="">
      <xdr:nvSpPr>
        <xdr:cNvPr id="51" name="Text Box 2">
          <a:extLst>
            <a:ext uri="{FF2B5EF4-FFF2-40B4-BE49-F238E27FC236}">
              <a16:creationId xmlns:a16="http://schemas.microsoft.com/office/drawing/2014/main" id="{49A7DB01-E1D7-49F8-8D68-FC91270B6B36}"/>
            </a:ext>
          </a:extLst>
        </xdr:cNvPr>
        <xdr:cNvSpPr txBox="1">
          <a:spLocks noChangeArrowheads="1"/>
        </xdr:cNvSpPr>
      </xdr:nvSpPr>
      <xdr:spPr bwMode="auto">
        <a:xfrm>
          <a:off x="2990850" y="116205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48596</xdr:rowOff>
    </xdr:to>
    <xdr:sp macro="" textlink="">
      <xdr:nvSpPr>
        <xdr:cNvPr id="52" name="Text Box 2">
          <a:extLst>
            <a:ext uri="{FF2B5EF4-FFF2-40B4-BE49-F238E27FC236}">
              <a16:creationId xmlns:a16="http://schemas.microsoft.com/office/drawing/2014/main" id="{C723F103-9656-43B2-97CB-0C60DAD6CB8C}"/>
            </a:ext>
          </a:extLst>
        </xdr:cNvPr>
        <xdr:cNvSpPr txBox="1">
          <a:spLocks noChangeArrowheads="1"/>
        </xdr:cNvSpPr>
      </xdr:nvSpPr>
      <xdr:spPr bwMode="auto">
        <a:xfrm>
          <a:off x="2990850" y="1162050"/>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48596</xdr:rowOff>
    </xdr:to>
    <xdr:sp macro="" textlink="">
      <xdr:nvSpPr>
        <xdr:cNvPr id="53" name="Text Box 2">
          <a:extLst>
            <a:ext uri="{FF2B5EF4-FFF2-40B4-BE49-F238E27FC236}">
              <a16:creationId xmlns:a16="http://schemas.microsoft.com/office/drawing/2014/main" id="{59EFBB3B-73E8-4F9D-BB5C-C8EF483FACB2}"/>
            </a:ext>
          </a:extLst>
        </xdr:cNvPr>
        <xdr:cNvSpPr txBox="1">
          <a:spLocks noChangeArrowheads="1"/>
        </xdr:cNvSpPr>
      </xdr:nvSpPr>
      <xdr:spPr bwMode="auto">
        <a:xfrm>
          <a:off x="2990850" y="1162050"/>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10496</xdr:rowOff>
    </xdr:to>
    <xdr:sp macro="" textlink="">
      <xdr:nvSpPr>
        <xdr:cNvPr id="54" name="Text Box 2">
          <a:extLst>
            <a:ext uri="{FF2B5EF4-FFF2-40B4-BE49-F238E27FC236}">
              <a16:creationId xmlns:a16="http://schemas.microsoft.com/office/drawing/2014/main" id="{1BE418A9-8318-4238-9658-02B62FD6B99A}"/>
            </a:ext>
          </a:extLst>
        </xdr:cNvPr>
        <xdr:cNvSpPr txBox="1">
          <a:spLocks noChangeArrowheads="1"/>
        </xdr:cNvSpPr>
      </xdr:nvSpPr>
      <xdr:spPr bwMode="auto">
        <a:xfrm>
          <a:off x="2990850" y="116205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10496</xdr:rowOff>
    </xdr:to>
    <xdr:sp macro="" textlink="">
      <xdr:nvSpPr>
        <xdr:cNvPr id="55" name="Text Box 2">
          <a:extLst>
            <a:ext uri="{FF2B5EF4-FFF2-40B4-BE49-F238E27FC236}">
              <a16:creationId xmlns:a16="http://schemas.microsoft.com/office/drawing/2014/main" id="{F3CB572E-8934-4E3B-B2D5-C0D6FC206485}"/>
            </a:ext>
          </a:extLst>
        </xdr:cNvPr>
        <xdr:cNvSpPr txBox="1">
          <a:spLocks noChangeArrowheads="1"/>
        </xdr:cNvSpPr>
      </xdr:nvSpPr>
      <xdr:spPr bwMode="auto">
        <a:xfrm>
          <a:off x="2990850" y="116205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10496</xdr:rowOff>
    </xdr:to>
    <xdr:sp macro="" textlink="">
      <xdr:nvSpPr>
        <xdr:cNvPr id="56" name="Text Box 2">
          <a:extLst>
            <a:ext uri="{FF2B5EF4-FFF2-40B4-BE49-F238E27FC236}">
              <a16:creationId xmlns:a16="http://schemas.microsoft.com/office/drawing/2014/main" id="{EEE8BBE3-7EFA-4435-B83E-A95B886BA432}"/>
            </a:ext>
          </a:extLst>
        </xdr:cNvPr>
        <xdr:cNvSpPr txBox="1">
          <a:spLocks noChangeArrowheads="1"/>
        </xdr:cNvSpPr>
      </xdr:nvSpPr>
      <xdr:spPr bwMode="auto">
        <a:xfrm>
          <a:off x="2990850" y="116205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971</xdr:rowOff>
    </xdr:to>
    <xdr:sp macro="" textlink="">
      <xdr:nvSpPr>
        <xdr:cNvPr id="57" name="Text Box 2">
          <a:extLst>
            <a:ext uri="{FF2B5EF4-FFF2-40B4-BE49-F238E27FC236}">
              <a16:creationId xmlns:a16="http://schemas.microsoft.com/office/drawing/2014/main" id="{24254F61-235A-4484-BD9A-53D00F17E8DC}"/>
            </a:ext>
          </a:extLst>
        </xdr:cNvPr>
        <xdr:cNvSpPr txBox="1">
          <a:spLocks noChangeArrowheads="1"/>
        </xdr:cNvSpPr>
      </xdr:nvSpPr>
      <xdr:spPr bwMode="auto">
        <a:xfrm>
          <a:off x="2990850" y="116205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971</xdr:rowOff>
    </xdr:to>
    <xdr:sp macro="" textlink="">
      <xdr:nvSpPr>
        <xdr:cNvPr id="58" name="Text Box 2">
          <a:extLst>
            <a:ext uri="{FF2B5EF4-FFF2-40B4-BE49-F238E27FC236}">
              <a16:creationId xmlns:a16="http://schemas.microsoft.com/office/drawing/2014/main" id="{75AB5345-39A1-4ECB-99D2-000AD78C1081}"/>
            </a:ext>
          </a:extLst>
        </xdr:cNvPr>
        <xdr:cNvSpPr txBox="1">
          <a:spLocks noChangeArrowheads="1"/>
        </xdr:cNvSpPr>
      </xdr:nvSpPr>
      <xdr:spPr bwMode="auto">
        <a:xfrm>
          <a:off x="2990850" y="116205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59" name="Text Box 2">
          <a:extLst>
            <a:ext uri="{FF2B5EF4-FFF2-40B4-BE49-F238E27FC236}">
              <a16:creationId xmlns:a16="http://schemas.microsoft.com/office/drawing/2014/main" id="{2D5AD62F-1B2A-4803-AC6F-6A308DE4005F}"/>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0" name="Text Box 2">
          <a:extLst>
            <a:ext uri="{FF2B5EF4-FFF2-40B4-BE49-F238E27FC236}">
              <a16:creationId xmlns:a16="http://schemas.microsoft.com/office/drawing/2014/main" id="{6350FDCF-A4B8-4CE6-80D8-4FB79BC0F2A8}"/>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1" name="Text Box 2">
          <a:extLst>
            <a:ext uri="{FF2B5EF4-FFF2-40B4-BE49-F238E27FC236}">
              <a16:creationId xmlns:a16="http://schemas.microsoft.com/office/drawing/2014/main" id="{5DEB3431-819D-476C-A8D2-3BC29FEC2EB9}"/>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2" name="Text Box 2">
          <a:extLst>
            <a:ext uri="{FF2B5EF4-FFF2-40B4-BE49-F238E27FC236}">
              <a16:creationId xmlns:a16="http://schemas.microsoft.com/office/drawing/2014/main" id="{5DD3CA7C-AE26-44CB-8F66-487D9A7CDD09}"/>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3" name="Text Box 2">
          <a:extLst>
            <a:ext uri="{FF2B5EF4-FFF2-40B4-BE49-F238E27FC236}">
              <a16:creationId xmlns:a16="http://schemas.microsoft.com/office/drawing/2014/main" id="{65403874-C3D7-43B2-8BE0-F61A64C2480A}"/>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4" name="Text Box 2">
          <a:extLst>
            <a:ext uri="{FF2B5EF4-FFF2-40B4-BE49-F238E27FC236}">
              <a16:creationId xmlns:a16="http://schemas.microsoft.com/office/drawing/2014/main" id="{47FD240D-4967-4D03-B42C-C4A14036AE7A}"/>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5" name="Text Box 2">
          <a:extLst>
            <a:ext uri="{FF2B5EF4-FFF2-40B4-BE49-F238E27FC236}">
              <a16:creationId xmlns:a16="http://schemas.microsoft.com/office/drawing/2014/main" id="{16833F3E-70A9-42C4-9911-46A6FE3F1E77}"/>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6" name="Text Box 2">
          <a:extLst>
            <a:ext uri="{FF2B5EF4-FFF2-40B4-BE49-F238E27FC236}">
              <a16:creationId xmlns:a16="http://schemas.microsoft.com/office/drawing/2014/main" id="{5028D108-13DA-458E-A017-C49A5F2E839A}"/>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7" name="Text Box 2">
          <a:extLst>
            <a:ext uri="{FF2B5EF4-FFF2-40B4-BE49-F238E27FC236}">
              <a16:creationId xmlns:a16="http://schemas.microsoft.com/office/drawing/2014/main" id="{8A0B98B6-2F4A-4AC4-844C-E7B4D6790666}"/>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8" name="Text Box 2">
          <a:extLst>
            <a:ext uri="{FF2B5EF4-FFF2-40B4-BE49-F238E27FC236}">
              <a16:creationId xmlns:a16="http://schemas.microsoft.com/office/drawing/2014/main" id="{0F50B68F-3F3A-49EB-AB71-E0ABA1F59137}"/>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2</xdr:row>
      <xdr:rowOff>0</xdr:rowOff>
    </xdr:from>
    <xdr:to>
      <xdr:col>6</xdr:col>
      <xdr:colOff>180975</xdr:colOff>
      <xdr:row>3</xdr:row>
      <xdr:rowOff>40275</xdr:rowOff>
    </xdr:to>
    <xdr:sp macro="" textlink="">
      <xdr:nvSpPr>
        <xdr:cNvPr id="69" name="Text Box 2">
          <a:extLst>
            <a:ext uri="{FF2B5EF4-FFF2-40B4-BE49-F238E27FC236}">
              <a16:creationId xmlns:a16="http://schemas.microsoft.com/office/drawing/2014/main" id="{84457C43-6CB9-46D7-94D7-BA444F48510F}"/>
            </a:ext>
          </a:extLst>
        </xdr:cNvPr>
        <xdr:cNvSpPr txBox="1">
          <a:spLocks noChangeArrowheads="1"/>
        </xdr:cNvSpPr>
      </xdr:nvSpPr>
      <xdr:spPr bwMode="auto">
        <a:xfrm>
          <a:off x="2752725" y="352425"/>
          <a:ext cx="76200" cy="202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41929</xdr:rowOff>
    </xdr:to>
    <xdr:sp macro="" textlink="">
      <xdr:nvSpPr>
        <xdr:cNvPr id="70" name="Text Box 2">
          <a:extLst>
            <a:ext uri="{FF2B5EF4-FFF2-40B4-BE49-F238E27FC236}">
              <a16:creationId xmlns:a16="http://schemas.microsoft.com/office/drawing/2014/main" id="{C73ED433-351F-40E6-8BF1-2B70F20FF13D}"/>
            </a:ext>
          </a:extLst>
        </xdr:cNvPr>
        <xdr:cNvSpPr txBox="1">
          <a:spLocks noChangeArrowheads="1"/>
        </xdr:cNvSpPr>
      </xdr:nvSpPr>
      <xdr:spPr bwMode="auto">
        <a:xfrm>
          <a:off x="2752725" y="152400"/>
          <a:ext cx="76200" cy="2429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41929</xdr:rowOff>
    </xdr:to>
    <xdr:sp macro="" textlink="">
      <xdr:nvSpPr>
        <xdr:cNvPr id="71" name="Text Box 2">
          <a:extLst>
            <a:ext uri="{FF2B5EF4-FFF2-40B4-BE49-F238E27FC236}">
              <a16:creationId xmlns:a16="http://schemas.microsoft.com/office/drawing/2014/main" id="{BB700B26-A8A9-47FB-A083-10A15C34AC8D}"/>
            </a:ext>
          </a:extLst>
        </xdr:cNvPr>
        <xdr:cNvSpPr txBox="1">
          <a:spLocks noChangeArrowheads="1"/>
        </xdr:cNvSpPr>
      </xdr:nvSpPr>
      <xdr:spPr bwMode="auto">
        <a:xfrm>
          <a:off x="2752725" y="152400"/>
          <a:ext cx="76200" cy="2429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41929</xdr:rowOff>
    </xdr:to>
    <xdr:sp macro="" textlink="">
      <xdr:nvSpPr>
        <xdr:cNvPr id="72" name="Text Box 2">
          <a:extLst>
            <a:ext uri="{FF2B5EF4-FFF2-40B4-BE49-F238E27FC236}">
              <a16:creationId xmlns:a16="http://schemas.microsoft.com/office/drawing/2014/main" id="{93B08470-AB5A-40D0-9ABF-94ECF00A4010}"/>
            </a:ext>
          </a:extLst>
        </xdr:cNvPr>
        <xdr:cNvSpPr txBox="1">
          <a:spLocks noChangeArrowheads="1"/>
        </xdr:cNvSpPr>
      </xdr:nvSpPr>
      <xdr:spPr bwMode="auto">
        <a:xfrm>
          <a:off x="2752725" y="152400"/>
          <a:ext cx="76200" cy="2429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13354</xdr:rowOff>
    </xdr:to>
    <xdr:sp macro="" textlink="">
      <xdr:nvSpPr>
        <xdr:cNvPr id="73" name="Text Box 2">
          <a:extLst>
            <a:ext uri="{FF2B5EF4-FFF2-40B4-BE49-F238E27FC236}">
              <a16:creationId xmlns:a16="http://schemas.microsoft.com/office/drawing/2014/main" id="{63C1D7D4-4C8B-4C99-93FD-ECB68C187B0F}"/>
            </a:ext>
          </a:extLst>
        </xdr:cNvPr>
        <xdr:cNvSpPr txBox="1">
          <a:spLocks noChangeArrowheads="1"/>
        </xdr:cNvSpPr>
      </xdr:nvSpPr>
      <xdr:spPr bwMode="auto">
        <a:xfrm>
          <a:off x="2752725" y="152400"/>
          <a:ext cx="76200" cy="214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13354</xdr:rowOff>
    </xdr:to>
    <xdr:sp macro="" textlink="">
      <xdr:nvSpPr>
        <xdr:cNvPr id="74" name="Text Box 2">
          <a:extLst>
            <a:ext uri="{FF2B5EF4-FFF2-40B4-BE49-F238E27FC236}">
              <a16:creationId xmlns:a16="http://schemas.microsoft.com/office/drawing/2014/main" id="{AE846182-B3A5-4017-9289-2373552F753F}"/>
            </a:ext>
          </a:extLst>
        </xdr:cNvPr>
        <xdr:cNvSpPr txBox="1">
          <a:spLocks noChangeArrowheads="1"/>
        </xdr:cNvSpPr>
      </xdr:nvSpPr>
      <xdr:spPr bwMode="auto">
        <a:xfrm>
          <a:off x="2752725" y="152400"/>
          <a:ext cx="76200" cy="214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13354</xdr:rowOff>
    </xdr:to>
    <xdr:sp macro="" textlink="">
      <xdr:nvSpPr>
        <xdr:cNvPr id="75" name="Text Box 2">
          <a:extLst>
            <a:ext uri="{FF2B5EF4-FFF2-40B4-BE49-F238E27FC236}">
              <a16:creationId xmlns:a16="http://schemas.microsoft.com/office/drawing/2014/main" id="{1CCEB0D5-53C2-41A8-8E03-79602B935133}"/>
            </a:ext>
          </a:extLst>
        </xdr:cNvPr>
        <xdr:cNvSpPr txBox="1">
          <a:spLocks noChangeArrowheads="1"/>
        </xdr:cNvSpPr>
      </xdr:nvSpPr>
      <xdr:spPr bwMode="auto">
        <a:xfrm>
          <a:off x="2752725" y="152400"/>
          <a:ext cx="76200" cy="214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51454</xdr:rowOff>
    </xdr:to>
    <xdr:sp macro="" textlink="">
      <xdr:nvSpPr>
        <xdr:cNvPr id="76" name="Text Box 2">
          <a:extLst>
            <a:ext uri="{FF2B5EF4-FFF2-40B4-BE49-F238E27FC236}">
              <a16:creationId xmlns:a16="http://schemas.microsoft.com/office/drawing/2014/main" id="{1E0B607C-FA35-4996-B090-3F6925A69B49}"/>
            </a:ext>
          </a:extLst>
        </xdr:cNvPr>
        <xdr:cNvSpPr txBox="1">
          <a:spLocks noChangeArrowheads="1"/>
        </xdr:cNvSpPr>
      </xdr:nvSpPr>
      <xdr:spPr bwMode="auto">
        <a:xfrm>
          <a:off x="2752725" y="152400"/>
          <a:ext cx="76200" cy="252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51454</xdr:rowOff>
    </xdr:to>
    <xdr:sp macro="" textlink="">
      <xdr:nvSpPr>
        <xdr:cNvPr id="77" name="Text Box 2">
          <a:extLst>
            <a:ext uri="{FF2B5EF4-FFF2-40B4-BE49-F238E27FC236}">
              <a16:creationId xmlns:a16="http://schemas.microsoft.com/office/drawing/2014/main" id="{C174A721-3AC1-4EEB-B8E4-46BA0C9DF883}"/>
            </a:ext>
          </a:extLst>
        </xdr:cNvPr>
        <xdr:cNvSpPr txBox="1">
          <a:spLocks noChangeArrowheads="1"/>
        </xdr:cNvSpPr>
      </xdr:nvSpPr>
      <xdr:spPr bwMode="auto">
        <a:xfrm>
          <a:off x="2752725" y="152400"/>
          <a:ext cx="76200" cy="252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13354</xdr:rowOff>
    </xdr:to>
    <xdr:sp macro="" textlink="">
      <xdr:nvSpPr>
        <xdr:cNvPr id="78" name="Text Box 2">
          <a:extLst>
            <a:ext uri="{FF2B5EF4-FFF2-40B4-BE49-F238E27FC236}">
              <a16:creationId xmlns:a16="http://schemas.microsoft.com/office/drawing/2014/main" id="{36624537-39E0-4295-AE82-0FB838763EE8}"/>
            </a:ext>
          </a:extLst>
        </xdr:cNvPr>
        <xdr:cNvSpPr txBox="1">
          <a:spLocks noChangeArrowheads="1"/>
        </xdr:cNvSpPr>
      </xdr:nvSpPr>
      <xdr:spPr bwMode="auto">
        <a:xfrm>
          <a:off x="2752725" y="152400"/>
          <a:ext cx="76200" cy="214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13354</xdr:rowOff>
    </xdr:to>
    <xdr:sp macro="" textlink="">
      <xdr:nvSpPr>
        <xdr:cNvPr id="79" name="Text Box 2">
          <a:extLst>
            <a:ext uri="{FF2B5EF4-FFF2-40B4-BE49-F238E27FC236}">
              <a16:creationId xmlns:a16="http://schemas.microsoft.com/office/drawing/2014/main" id="{58792756-9C35-4721-8962-B21FCAEE085C}"/>
            </a:ext>
          </a:extLst>
        </xdr:cNvPr>
        <xdr:cNvSpPr txBox="1">
          <a:spLocks noChangeArrowheads="1"/>
        </xdr:cNvSpPr>
      </xdr:nvSpPr>
      <xdr:spPr bwMode="auto">
        <a:xfrm>
          <a:off x="2752725" y="152400"/>
          <a:ext cx="76200" cy="214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13354</xdr:rowOff>
    </xdr:to>
    <xdr:sp macro="" textlink="">
      <xdr:nvSpPr>
        <xdr:cNvPr id="80" name="Text Box 2">
          <a:extLst>
            <a:ext uri="{FF2B5EF4-FFF2-40B4-BE49-F238E27FC236}">
              <a16:creationId xmlns:a16="http://schemas.microsoft.com/office/drawing/2014/main" id="{8CE44D70-22C7-4689-9113-E1F9710E0F96}"/>
            </a:ext>
          </a:extLst>
        </xdr:cNvPr>
        <xdr:cNvSpPr txBox="1">
          <a:spLocks noChangeArrowheads="1"/>
        </xdr:cNvSpPr>
      </xdr:nvSpPr>
      <xdr:spPr bwMode="auto">
        <a:xfrm>
          <a:off x="2752725" y="152400"/>
          <a:ext cx="76200" cy="214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25260</xdr:rowOff>
    </xdr:to>
    <xdr:sp macro="" textlink="">
      <xdr:nvSpPr>
        <xdr:cNvPr id="81" name="Text Box 2">
          <a:extLst>
            <a:ext uri="{FF2B5EF4-FFF2-40B4-BE49-F238E27FC236}">
              <a16:creationId xmlns:a16="http://schemas.microsoft.com/office/drawing/2014/main" id="{46BD0607-EF29-4D80-B163-EA1590302CA6}"/>
            </a:ext>
          </a:extLst>
        </xdr:cNvPr>
        <xdr:cNvSpPr txBox="1">
          <a:spLocks noChangeArrowheads="1"/>
        </xdr:cNvSpPr>
      </xdr:nvSpPr>
      <xdr:spPr bwMode="auto">
        <a:xfrm>
          <a:off x="2752725" y="152400"/>
          <a:ext cx="76200" cy="2263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25260</xdr:rowOff>
    </xdr:to>
    <xdr:sp macro="" textlink="">
      <xdr:nvSpPr>
        <xdr:cNvPr id="82" name="Text Box 2">
          <a:extLst>
            <a:ext uri="{FF2B5EF4-FFF2-40B4-BE49-F238E27FC236}">
              <a16:creationId xmlns:a16="http://schemas.microsoft.com/office/drawing/2014/main" id="{5CDD03B4-020E-40EF-91DC-014319672F5F}"/>
            </a:ext>
          </a:extLst>
        </xdr:cNvPr>
        <xdr:cNvSpPr txBox="1">
          <a:spLocks noChangeArrowheads="1"/>
        </xdr:cNvSpPr>
      </xdr:nvSpPr>
      <xdr:spPr bwMode="auto">
        <a:xfrm>
          <a:off x="2752725" y="152400"/>
          <a:ext cx="76200" cy="2263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25260</xdr:rowOff>
    </xdr:to>
    <xdr:sp macro="" textlink="">
      <xdr:nvSpPr>
        <xdr:cNvPr id="83" name="Text Box 2">
          <a:extLst>
            <a:ext uri="{FF2B5EF4-FFF2-40B4-BE49-F238E27FC236}">
              <a16:creationId xmlns:a16="http://schemas.microsoft.com/office/drawing/2014/main" id="{6F3EF6D3-923A-446C-A760-F79A12FD1850}"/>
            </a:ext>
          </a:extLst>
        </xdr:cNvPr>
        <xdr:cNvSpPr txBox="1">
          <a:spLocks noChangeArrowheads="1"/>
        </xdr:cNvSpPr>
      </xdr:nvSpPr>
      <xdr:spPr bwMode="auto">
        <a:xfrm>
          <a:off x="2752725" y="152400"/>
          <a:ext cx="76200" cy="2263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34785</xdr:rowOff>
    </xdr:to>
    <xdr:sp macro="" textlink="">
      <xdr:nvSpPr>
        <xdr:cNvPr id="84" name="Text Box 2">
          <a:extLst>
            <a:ext uri="{FF2B5EF4-FFF2-40B4-BE49-F238E27FC236}">
              <a16:creationId xmlns:a16="http://schemas.microsoft.com/office/drawing/2014/main" id="{3684626F-801E-4FC0-82A4-4DE9ABAAA59C}"/>
            </a:ext>
          </a:extLst>
        </xdr:cNvPr>
        <xdr:cNvSpPr txBox="1">
          <a:spLocks noChangeArrowheads="1"/>
        </xdr:cNvSpPr>
      </xdr:nvSpPr>
      <xdr:spPr bwMode="auto">
        <a:xfrm>
          <a:off x="2752725" y="152400"/>
          <a:ext cx="76200" cy="235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34785</xdr:rowOff>
    </xdr:to>
    <xdr:sp macro="" textlink="">
      <xdr:nvSpPr>
        <xdr:cNvPr id="85" name="Text Box 2">
          <a:extLst>
            <a:ext uri="{FF2B5EF4-FFF2-40B4-BE49-F238E27FC236}">
              <a16:creationId xmlns:a16="http://schemas.microsoft.com/office/drawing/2014/main" id="{AFB52083-61F5-4C8E-8E01-3EF76F688A7F}"/>
            </a:ext>
          </a:extLst>
        </xdr:cNvPr>
        <xdr:cNvSpPr txBox="1">
          <a:spLocks noChangeArrowheads="1"/>
        </xdr:cNvSpPr>
      </xdr:nvSpPr>
      <xdr:spPr bwMode="auto">
        <a:xfrm>
          <a:off x="2752725" y="152400"/>
          <a:ext cx="76200" cy="235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34785</xdr:rowOff>
    </xdr:to>
    <xdr:sp macro="" textlink="">
      <xdr:nvSpPr>
        <xdr:cNvPr id="86" name="Text Box 2">
          <a:extLst>
            <a:ext uri="{FF2B5EF4-FFF2-40B4-BE49-F238E27FC236}">
              <a16:creationId xmlns:a16="http://schemas.microsoft.com/office/drawing/2014/main" id="{A8574AE5-4A14-448D-A450-CD48C782DCA2}"/>
            </a:ext>
          </a:extLst>
        </xdr:cNvPr>
        <xdr:cNvSpPr txBox="1">
          <a:spLocks noChangeArrowheads="1"/>
        </xdr:cNvSpPr>
      </xdr:nvSpPr>
      <xdr:spPr bwMode="auto">
        <a:xfrm>
          <a:off x="2752725" y="152400"/>
          <a:ext cx="76200" cy="235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34785</xdr:rowOff>
    </xdr:to>
    <xdr:sp macro="" textlink="">
      <xdr:nvSpPr>
        <xdr:cNvPr id="87" name="Text Box 2">
          <a:extLst>
            <a:ext uri="{FF2B5EF4-FFF2-40B4-BE49-F238E27FC236}">
              <a16:creationId xmlns:a16="http://schemas.microsoft.com/office/drawing/2014/main" id="{9D63634B-09D4-41A8-80F6-DA39D3B4E2AB}"/>
            </a:ext>
          </a:extLst>
        </xdr:cNvPr>
        <xdr:cNvSpPr txBox="1">
          <a:spLocks noChangeArrowheads="1"/>
        </xdr:cNvSpPr>
      </xdr:nvSpPr>
      <xdr:spPr bwMode="auto">
        <a:xfrm>
          <a:off x="2752725" y="152400"/>
          <a:ext cx="76200" cy="235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34785</xdr:rowOff>
    </xdr:to>
    <xdr:sp macro="" textlink="">
      <xdr:nvSpPr>
        <xdr:cNvPr id="88" name="Text Box 2">
          <a:extLst>
            <a:ext uri="{FF2B5EF4-FFF2-40B4-BE49-F238E27FC236}">
              <a16:creationId xmlns:a16="http://schemas.microsoft.com/office/drawing/2014/main" id="{81962322-04C3-40D8-8824-C6B18EBD9844}"/>
            </a:ext>
          </a:extLst>
        </xdr:cNvPr>
        <xdr:cNvSpPr txBox="1">
          <a:spLocks noChangeArrowheads="1"/>
        </xdr:cNvSpPr>
      </xdr:nvSpPr>
      <xdr:spPr bwMode="auto">
        <a:xfrm>
          <a:off x="2752725" y="152400"/>
          <a:ext cx="76200" cy="235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6210</xdr:rowOff>
    </xdr:to>
    <xdr:sp macro="" textlink="">
      <xdr:nvSpPr>
        <xdr:cNvPr id="89" name="Text Box 2">
          <a:extLst>
            <a:ext uri="{FF2B5EF4-FFF2-40B4-BE49-F238E27FC236}">
              <a16:creationId xmlns:a16="http://schemas.microsoft.com/office/drawing/2014/main" id="{365A0B2C-96EC-4776-9E2C-870A5AFB10EB}"/>
            </a:ext>
          </a:extLst>
        </xdr:cNvPr>
        <xdr:cNvSpPr txBox="1">
          <a:spLocks noChangeArrowheads="1"/>
        </xdr:cNvSpPr>
      </xdr:nvSpPr>
      <xdr:spPr bwMode="auto">
        <a:xfrm>
          <a:off x="2752725" y="152400"/>
          <a:ext cx="76200" cy="207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6210</xdr:rowOff>
    </xdr:to>
    <xdr:sp macro="" textlink="">
      <xdr:nvSpPr>
        <xdr:cNvPr id="90" name="Text Box 2">
          <a:extLst>
            <a:ext uri="{FF2B5EF4-FFF2-40B4-BE49-F238E27FC236}">
              <a16:creationId xmlns:a16="http://schemas.microsoft.com/office/drawing/2014/main" id="{1F8FCC32-5664-4CC1-8E3F-322C966A4E36}"/>
            </a:ext>
          </a:extLst>
        </xdr:cNvPr>
        <xdr:cNvSpPr txBox="1">
          <a:spLocks noChangeArrowheads="1"/>
        </xdr:cNvSpPr>
      </xdr:nvSpPr>
      <xdr:spPr bwMode="auto">
        <a:xfrm>
          <a:off x="2752725" y="152400"/>
          <a:ext cx="76200" cy="207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6210</xdr:rowOff>
    </xdr:to>
    <xdr:sp macro="" textlink="">
      <xdr:nvSpPr>
        <xdr:cNvPr id="91" name="Text Box 2">
          <a:extLst>
            <a:ext uri="{FF2B5EF4-FFF2-40B4-BE49-F238E27FC236}">
              <a16:creationId xmlns:a16="http://schemas.microsoft.com/office/drawing/2014/main" id="{A6857079-2E42-49A3-8818-F4119EBFC898}"/>
            </a:ext>
          </a:extLst>
        </xdr:cNvPr>
        <xdr:cNvSpPr txBox="1">
          <a:spLocks noChangeArrowheads="1"/>
        </xdr:cNvSpPr>
      </xdr:nvSpPr>
      <xdr:spPr bwMode="auto">
        <a:xfrm>
          <a:off x="2752725" y="152400"/>
          <a:ext cx="76200" cy="207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44310</xdr:rowOff>
    </xdr:to>
    <xdr:sp macro="" textlink="">
      <xdr:nvSpPr>
        <xdr:cNvPr id="92" name="Text Box 2">
          <a:extLst>
            <a:ext uri="{FF2B5EF4-FFF2-40B4-BE49-F238E27FC236}">
              <a16:creationId xmlns:a16="http://schemas.microsoft.com/office/drawing/2014/main" id="{0DAA471A-0195-484B-8D5D-1AD980990C88}"/>
            </a:ext>
          </a:extLst>
        </xdr:cNvPr>
        <xdr:cNvSpPr txBox="1">
          <a:spLocks noChangeArrowheads="1"/>
        </xdr:cNvSpPr>
      </xdr:nvSpPr>
      <xdr:spPr bwMode="auto">
        <a:xfrm>
          <a:off x="2752725" y="152400"/>
          <a:ext cx="76200" cy="245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44310</xdr:rowOff>
    </xdr:to>
    <xdr:sp macro="" textlink="">
      <xdr:nvSpPr>
        <xdr:cNvPr id="93" name="Text Box 2">
          <a:extLst>
            <a:ext uri="{FF2B5EF4-FFF2-40B4-BE49-F238E27FC236}">
              <a16:creationId xmlns:a16="http://schemas.microsoft.com/office/drawing/2014/main" id="{B29C4EA0-A26C-44DC-B10D-1B4D75A291DD}"/>
            </a:ext>
          </a:extLst>
        </xdr:cNvPr>
        <xdr:cNvSpPr txBox="1">
          <a:spLocks noChangeArrowheads="1"/>
        </xdr:cNvSpPr>
      </xdr:nvSpPr>
      <xdr:spPr bwMode="auto">
        <a:xfrm>
          <a:off x="2752725" y="152400"/>
          <a:ext cx="76200" cy="245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6210</xdr:rowOff>
    </xdr:to>
    <xdr:sp macro="" textlink="">
      <xdr:nvSpPr>
        <xdr:cNvPr id="94" name="Text Box 2">
          <a:extLst>
            <a:ext uri="{FF2B5EF4-FFF2-40B4-BE49-F238E27FC236}">
              <a16:creationId xmlns:a16="http://schemas.microsoft.com/office/drawing/2014/main" id="{212B12D0-853B-4031-98C9-2E4ACBCFD735}"/>
            </a:ext>
          </a:extLst>
        </xdr:cNvPr>
        <xdr:cNvSpPr txBox="1">
          <a:spLocks noChangeArrowheads="1"/>
        </xdr:cNvSpPr>
      </xdr:nvSpPr>
      <xdr:spPr bwMode="auto">
        <a:xfrm>
          <a:off x="2752725" y="152400"/>
          <a:ext cx="76200" cy="207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6210</xdr:rowOff>
    </xdr:to>
    <xdr:sp macro="" textlink="">
      <xdr:nvSpPr>
        <xdr:cNvPr id="95" name="Text Box 2">
          <a:extLst>
            <a:ext uri="{FF2B5EF4-FFF2-40B4-BE49-F238E27FC236}">
              <a16:creationId xmlns:a16="http://schemas.microsoft.com/office/drawing/2014/main" id="{B1ED3FC5-30FD-407E-9F12-F114C3763E04}"/>
            </a:ext>
          </a:extLst>
        </xdr:cNvPr>
        <xdr:cNvSpPr txBox="1">
          <a:spLocks noChangeArrowheads="1"/>
        </xdr:cNvSpPr>
      </xdr:nvSpPr>
      <xdr:spPr bwMode="auto">
        <a:xfrm>
          <a:off x="2752725" y="152400"/>
          <a:ext cx="76200" cy="207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1</xdr:row>
      <xdr:rowOff>0</xdr:rowOff>
    </xdr:from>
    <xdr:to>
      <xdr:col>6</xdr:col>
      <xdr:colOff>180975</xdr:colOff>
      <xdr:row>2</xdr:row>
      <xdr:rowOff>6210</xdr:rowOff>
    </xdr:to>
    <xdr:sp macro="" textlink="">
      <xdr:nvSpPr>
        <xdr:cNvPr id="96" name="Text Box 2">
          <a:extLst>
            <a:ext uri="{FF2B5EF4-FFF2-40B4-BE49-F238E27FC236}">
              <a16:creationId xmlns:a16="http://schemas.microsoft.com/office/drawing/2014/main" id="{2020E3A3-94B8-4569-A349-7F18A60AAB61}"/>
            </a:ext>
          </a:extLst>
        </xdr:cNvPr>
        <xdr:cNvSpPr txBox="1">
          <a:spLocks noChangeArrowheads="1"/>
        </xdr:cNvSpPr>
      </xdr:nvSpPr>
      <xdr:spPr bwMode="auto">
        <a:xfrm>
          <a:off x="2752725" y="152400"/>
          <a:ext cx="76200" cy="207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97" name="Text Box 2">
          <a:extLst>
            <a:ext uri="{FF2B5EF4-FFF2-40B4-BE49-F238E27FC236}">
              <a16:creationId xmlns:a16="http://schemas.microsoft.com/office/drawing/2014/main" id="{E4C16985-44C8-4C02-8FF4-697D177E50A2}"/>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29542</xdr:rowOff>
    </xdr:to>
    <xdr:sp macro="" textlink="">
      <xdr:nvSpPr>
        <xdr:cNvPr id="98" name="Text Box 2">
          <a:extLst>
            <a:ext uri="{FF2B5EF4-FFF2-40B4-BE49-F238E27FC236}">
              <a16:creationId xmlns:a16="http://schemas.microsoft.com/office/drawing/2014/main" id="{8DFB84C2-68A8-467D-818B-EE3945CD9043}"/>
            </a:ext>
          </a:extLst>
        </xdr:cNvPr>
        <xdr:cNvSpPr txBox="1">
          <a:spLocks noChangeArrowheads="1"/>
        </xdr:cNvSpPr>
      </xdr:nvSpPr>
      <xdr:spPr bwMode="auto">
        <a:xfrm>
          <a:off x="2752725" y="8763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67642</xdr:rowOff>
    </xdr:to>
    <xdr:sp macro="" textlink="">
      <xdr:nvSpPr>
        <xdr:cNvPr id="99" name="Text Box 2">
          <a:extLst>
            <a:ext uri="{FF2B5EF4-FFF2-40B4-BE49-F238E27FC236}">
              <a16:creationId xmlns:a16="http://schemas.microsoft.com/office/drawing/2014/main" id="{4BC78888-3EA8-4A8D-B31D-F2183875FA6D}"/>
            </a:ext>
          </a:extLst>
        </xdr:cNvPr>
        <xdr:cNvSpPr txBox="1">
          <a:spLocks noChangeArrowheads="1"/>
        </xdr:cNvSpPr>
      </xdr:nvSpPr>
      <xdr:spPr bwMode="auto">
        <a:xfrm>
          <a:off x="2752725" y="876300"/>
          <a:ext cx="76200" cy="266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29542</xdr:rowOff>
    </xdr:to>
    <xdr:sp macro="" textlink="">
      <xdr:nvSpPr>
        <xdr:cNvPr id="100" name="Text Box 2">
          <a:extLst>
            <a:ext uri="{FF2B5EF4-FFF2-40B4-BE49-F238E27FC236}">
              <a16:creationId xmlns:a16="http://schemas.microsoft.com/office/drawing/2014/main" id="{07AB7AA5-D5A0-47A6-8CE4-FCC32FC28F8C}"/>
            </a:ext>
          </a:extLst>
        </xdr:cNvPr>
        <xdr:cNvSpPr txBox="1">
          <a:spLocks noChangeArrowheads="1"/>
        </xdr:cNvSpPr>
      </xdr:nvSpPr>
      <xdr:spPr bwMode="auto">
        <a:xfrm>
          <a:off x="2752725" y="8763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67642</xdr:rowOff>
    </xdr:to>
    <xdr:sp macro="" textlink="">
      <xdr:nvSpPr>
        <xdr:cNvPr id="101" name="Text Box 2">
          <a:extLst>
            <a:ext uri="{FF2B5EF4-FFF2-40B4-BE49-F238E27FC236}">
              <a16:creationId xmlns:a16="http://schemas.microsoft.com/office/drawing/2014/main" id="{9B3A640E-7590-40E4-9FB9-4F1CDA0531C9}"/>
            </a:ext>
          </a:extLst>
        </xdr:cNvPr>
        <xdr:cNvSpPr txBox="1">
          <a:spLocks noChangeArrowheads="1"/>
        </xdr:cNvSpPr>
      </xdr:nvSpPr>
      <xdr:spPr bwMode="auto">
        <a:xfrm>
          <a:off x="2752725" y="876300"/>
          <a:ext cx="76200" cy="266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29542</xdr:rowOff>
    </xdr:to>
    <xdr:sp macro="" textlink="">
      <xdr:nvSpPr>
        <xdr:cNvPr id="102" name="Text Box 2">
          <a:extLst>
            <a:ext uri="{FF2B5EF4-FFF2-40B4-BE49-F238E27FC236}">
              <a16:creationId xmlns:a16="http://schemas.microsoft.com/office/drawing/2014/main" id="{F2AD51F5-0A8A-48A3-89E4-C7C9090F690E}"/>
            </a:ext>
          </a:extLst>
        </xdr:cNvPr>
        <xdr:cNvSpPr txBox="1">
          <a:spLocks noChangeArrowheads="1"/>
        </xdr:cNvSpPr>
      </xdr:nvSpPr>
      <xdr:spPr bwMode="auto">
        <a:xfrm>
          <a:off x="2752725" y="8763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67642</xdr:rowOff>
    </xdr:to>
    <xdr:sp macro="" textlink="">
      <xdr:nvSpPr>
        <xdr:cNvPr id="103" name="Text Box 2">
          <a:extLst>
            <a:ext uri="{FF2B5EF4-FFF2-40B4-BE49-F238E27FC236}">
              <a16:creationId xmlns:a16="http://schemas.microsoft.com/office/drawing/2014/main" id="{301E1911-2B27-488E-AD24-95045480353E}"/>
            </a:ext>
          </a:extLst>
        </xdr:cNvPr>
        <xdr:cNvSpPr txBox="1">
          <a:spLocks noChangeArrowheads="1"/>
        </xdr:cNvSpPr>
      </xdr:nvSpPr>
      <xdr:spPr bwMode="auto">
        <a:xfrm>
          <a:off x="2752725" y="876300"/>
          <a:ext cx="76200" cy="266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104" name="Text Box 2">
          <a:extLst>
            <a:ext uri="{FF2B5EF4-FFF2-40B4-BE49-F238E27FC236}">
              <a16:creationId xmlns:a16="http://schemas.microsoft.com/office/drawing/2014/main" id="{12088775-D50F-4620-B149-3FB171000ACC}"/>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105" name="Text Box 2">
          <a:extLst>
            <a:ext uri="{FF2B5EF4-FFF2-40B4-BE49-F238E27FC236}">
              <a16:creationId xmlns:a16="http://schemas.microsoft.com/office/drawing/2014/main" id="{558C9DC9-8992-420F-B0EE-F2974F837273}"/>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106" name="Text Box 2">
          <a:extLst>
            <a:ext uri="{FF2B5EF4-FFF2-40B4-BE49-F238E27FC236}">
              <a16:creationId xmlns:a16="http://schemas.microsoft.com/office/drawing/2014/main" id="{6E91E855-57A2-41F4-AE0F-0F6E8634D18D}"/>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77167</xdr:rowOff>
    </xdr:to>
    <xdr:sp macro="" textlink="">
      <xdr:nvSpPr>
        <xdr:cNvPr id="107" name="Text Box 2">
          <a:extLst>
            <a:ext uri="{FF2B5EF4-FFF2-40B4-BE49-F238E27FC236}">
              <a16:creationId xmlns:a16="http://schemas.microsoft.com/office/drawing/2014/main" id="{D2A4E10E-DA7B-4406-AC8E-2B71505694F4}"/>
            </a:ext>
          </a:extLst>
        </xdr:cNvPr>
        <xdr:cNvSpPr txBox="1">
          <a:spLocks noChangeArrowheads="1"/>
        </xdr:cNvSpPr>
      </xdr:nvSpPr>
      <xdr:spPr bwMode="auto">
        <a:xfrm>
          <a:off x="2752725" y="876300"/>
          <a:ext cx="76200" cy="27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77167</xdr:rowOff>
    </xdr:to>
    <xdr:sp macro="" textlink="">
      <xdr:nvSpPr>
        <xdr:cNvPr id="108" name="Text Box 2">
          <a:extLst>
            <a:ext uri="{FF2B5EF4-FFF2-40B4-BE49-F238E27FC236}">
              <a16:creationId xmlns:a16="http://schemas.microsoft.com/office/drawing/2014/main" id="{3803176A-1E89-4A78-A095-6890A4621A68}"/>
            </a:ext>
          </a:extLst>
        </xdr:cNvPr>
        <xdr:cNvSpPr txBox="1">
          <a:spLocks noChangeArrowheads="1"/>
        </xdr:cNvSpPr>
      </xdr:nvSpPr>
      <xdr:spPr bwMode="auto">
        <a:xfrm>
          <a:off x="2752725" y="876300"/>
          <a:ext cx="76200" cy="27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109" name="Text Box 2">
          <a:extLst>
            <a:ext uri="{FF2B5EF4-FFF2-40B4-BE49-F238E27FC236}">
              <a16:creationId xmlns:a16="http://schemas.microsoft.com/office/drawing/2014/main" id="{C27A096F-9CCF-4BD8-8991-4AC794FCCF41}"/>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110" name="Text Box 2">
          <a:extLst>
            <a:ext uri="{FF2B5EF4-FFF2-40B4-BE49-F238E27FC236}">
              <a16:creationId xmlns:a16="http://schemas.microsoft.com/office/drawing/2014/main" id="{28F74C05-1864-4842-A602-E0FDE873E0BC}"/>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111" name="Text Box 2">
          <a:extLst>
            <a:ext uri="{FF2B5EF4-FFF2-40B4-BE49-F238E27FC236}">
              <a16:creationId xmlns:a16="http://schemas.microsoft.com/office/drawing/2014/main" id="{9362F948-5E7E-4207-BE52-23C92EDFE742}"/>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29542</xdr:rowOff>
    </xdr:to>
    <xdr:sp macro="" textlink="">
      <xdr:nvSpPr>
        <xdr:cNvPr id="112" name="Text Box 2">
          <a:extLst>
            <a:ext uri="{FF2B5EF4-FFF2-40B4-BE49-F238E27FC236}">
              <a16:creationId xmlns:a16="http://schemas.microsoft.com/office/drawing/2014/main" id="{A94040A3-1746-4CA0-B551-148B9CD75045}"/>
            </a:ext>
          </a:extLst>
        </xdr:cNvPr>
        <xdr:cNvSpPr txBox="1">
          <a:spLocks noChangeArrowheads="1"/>
        </xdr:cNvSpPr>
      </xdr:nvSpPr>
      <xdr:spPr bwMode="auto">
        <a:xfrm>
          <a:off x="2752725" y="8763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29542</xdr:rowOff>
    </xdr:to>
    <xdr:sp macro="" textlink="">
      <xdr:nvSpPr>
        <xdr:cNvPr id="113" name="Text Box 2">
          <a:extLst>
            <a:ext uri="{FF2B5EF4-FFF2-40B4-BE49-F238E27FC236}">
              <a16:creationId xmlns:a16="http://schemas.microsoft.com/office/drawing/2014/main" id="{ABAEAFC9-BFDB-4F18-9605-C99215CEC6B9}"/>
            </a:ext>
          </a:extLst>
        </xdr:cNvPr>
        <xdr:cNvSpPr txBox="1">
          <a:spLocks noChangeArrowheads="1"/>
        </xdr:cNvSpPr>
      </xdr:nvSpPr>
      <xdr:spPr bwMode="auto">
        <a:xfrm>
          <a:off x="2752725" y="8763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967</xdr:rowOff>
    </xdr:to>
    <xdr:sp macro="" textlink="">
      <xdr:nvSpPr>
        <xdr:cNvPr id="114" name="Text Box 2">
          <a:extLst>
            <a:ext uri="{FF2B5EF4-FFF2-40B4-BE49-F238E27FC236}">
              <a16:creationId xmlns:a16="http://schemas.microsoft.com/office/drawing/2014/main" id="{A5BCC705-183A-45C3-B1B5-43222639FB7A}"/>
            </a:ext>
          </a:extLst>
        </xdr:cNvPr>
        <xdr:cNvSpPr txBox="1">
          <a:spLocks noChangeArrowheads="1"/>
        </xdr:cNvSpPr>
      </xdr:nvSpPr>
      <xdr:spPr bwMode="auto">
        <a:xfrm>
          <a:off x="2752725" y="8763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115" name="Text Box 2">
          <a:extLst>
            <a:ext uri="{FF2B5EF4-FFF2-40B4-BE49-F238E27FC236}">
              <a16:creationId xmlns:a16="http://schemas.microsoft.com/office/drawing/2014/main" id="{2BC630C3-29E3-4B0B-BB3C-D56E9B4C4619}"/>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967</xdr:rowOff>
    </xdr:to>
    <xdr:sp macro="" textlink="">
      <xdr:nvSpPr>
        <xdr:cNvPr id="116" name="Text Box 2">
          <a:extLst>
            <a:ext uri="{FF2B5EF4-FFF2-40B4-BE49-F238E27FC236}">
              <a16:creationId xmlns:a16="http://schemas.microsoft.com/office/drawing/2014/main" id="{4927E3A5-FB51-48F2-85BF-2EF903575190}"/>
            </a:ext>
          </a:extLst>
        </xdr:cNvPr>
        <xdr:cNvSpPr txBox="1">
          <a:spLocks noChangeArrowheads="1"/>
        </xdr:cNvSpPr>
      </xdr:nvSpPr>
      <xdr:spPr bwMode="auto">
        <a:xfrm>
          <a:off x="2752725" y="8763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117" name="Text Box 2">
          <a:extLst>
            <a:ext uri="{FF2B5EF4-FFF2-40B4-BE49-F238E27FC236}">
              <a16:creationId xmlns:a16="http://schemas.microsoft.com/office/drawing/2014/main" id="{BFBC8306-942B-4B8B-B353-3AA726A610C4}"/>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967</xdr:rowOff>
    </xdr:to>
    <xdr:sp macro="" textlink="">
      <xdr:nvSpPr>
        <xdr:cNvPr id="118" name="Text Box 2">
          <a:extLst>
            <a:ext uri="{FF2B5EF4-FFF2-40B4-BE49-F238E27FC236}">
              <a16:creationId xmlns:a16="http://schemas.microsoft.com/office/drawing/2014/main" id="{930012D5-C765-45C8-BF88-515F92814385}"/>
            </a:ext>
          </a:extLst>
        </xdr:cNvPr>
        <xdr:cNvSpPr txBox="1">
          <a:spLocks noChangeArrowheads="1"/>
        </xdr:cNvSpPr>
      </xdr:nvSpPr>
      <xdr:spPr bwMode="auto">
        <a:xfrm>
          <a:off x="2752725" y="8763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39067</xdr:rowOff>
    </xdr:to>
    <xdr:sp macro="" textlink="">
      <xdr:nvSpPr>
        <xdr:cNvPr id="119" name="Text Box 2">
          <a:extLst>
            <a:ext uri="{FF2B5EF4-FFF2-40B4-BE49-F238E27FC236}">
              <a16:creationId xmlns:a16="http://schemas.microsoft.com/office/drawing/2014/main" id="{054F1CAE-BDBB-4FAB-A929-BDF9CFE3E4FA}"/>
            </a:ext>
          </a:extLst>
        </xdr:cNvPr>
        <xdr:cNvSpPr txBox="1">
          <a:spLocks noChangeArrowheads="1"/>
        </xdr:cNvSpPr>
      </xdr:nvSpPr>
      <xdr:spPr bwMode="auto">
        <a:xfrm>
          <a:off x="2752725" y="8763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10492</xdr:rowOff>
    </xdr:to>
    <xdr:sp macro="" textlink="">
      <xdr:nvSpPr>
        <xdr:cNvPr id="120" name="Text Box 2">
          <a:extLst>
            <a:ext uri="{FF2B5EF4-FFF2-40B4-BE49-F238E27FC236}">
              <a16:creationId xmlns:a16="http://schemas.microsoft.com/office/drawing/2014/main" id="{4559D424-77F6-4D02-ADF9-7C3AB0712153}"/>
            </a:ext>
          </a:extLst>
        </xdr:cNvPr>
        <xdr:cNvSpPr txBox="1">
          <a:spLocks noChangeArrowheads="1"/>
        </xdr:cNvSpPr>
      </xdr:nvSpPr>
      <xdr:spPr bwMode="auto">
        <a:xfrm>
          <a:off x="2752725" y="8763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10492</xdr:rowOff>
    </xdr:to>
    <xdr:sp macro="" textlink="">
      <xdr:nvSpPr>
        <xdr:cNvPr id="121" name="Text Box 2">
          <a:extLst>
            <a:ext uri="{FF2B5EF4-FFF2-40B4-BE49-F238E27FC236}">
              <a16:creationId xmlns:a16="http://schemas.microsoft.com/office/drawing/2014/main" id="{544968E4-D4CF-4117-9515-F7B57120B5F3}"/>
            </a:ext>
          </a:extLst>
        </xdr:cNvPr>
        <xdr:cNvSpPr txBox="1">
          <a:spLocks noChangeArrowheads="1"/>
        </xdr:cNvSpPr>
      </xdr:nvSpPr>
      <xdr:spPr bwMode="auto">
        <a:xfrm>
          <a:off x="2752725" y="8763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10492</xdr:rowOff>
    </xdr:to>
    <xdr:sp macro="" textlink="">
      <xdr:nvSpPr>
        <xdr:cNvPr id="122" name="Text Box 2">
          <a:extLst>
            <a:ext uri="{FF2B5EF4-FFF2-40B4-BE49-F238E27FC236}">
              <a16:creationId xmlns:a16="http://schemas.microsoft.com/office/drawing/2014/main" id="{73161B4F-966D-4EF9-9189-77F63C8CDD89}"/>
            </a:ext>
          </a:extLst>
        </xdr:cNvPr>
        <xdr:cNvSpPr txBox="1">
          <a:spLocks noChangeArrowheads="1"/>
        </xdr:cNvSpPr>
      </xdr:nvSpPr>
      <xdr:spPr bwMode="auto">
        <a:xfrm>
          <a:off x="2752725" y="8763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48592</xdr:rowOff>
    </xdr:to>
    <xdr:sp macro="" textlink="">
      <xdr:nvSpPr>
        <xdr:cNvPr id="123" name="Text Box 2">
          <a:extLst>
            <a:ext uri="{FF2B5EF4-FFF2-40B4-BE49-F238E27FC236}">
              <a16:creationId xmlns:a16="http://schemas.microsoft.com/office/drawing/2014/main" id="{A58CAF12-740E-49DA-8458-0C989D349BB3}"/>
            </a:ext>
          </a:extLst>
        </xdr:cNvPr>
        <xdr:cNvSpPr txBox="1">
          <a:spLocks noChangeArrowheads="1"/>
        </xdr:cNvSpPr>
      </xdr:nvSpPr>
      <xdr:spPr bwMode="auto">
        <a:xfrm>
          <a:off x="2752725" y="876300"/>
          <a:ext cx="76200" cy="247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48592</xdr:rowOff>
    </xdr:to>
    <xdr:sp macro="" textlink="">
      <xdr:nvSpPr>
        <xdr:cNvPr id="124" name="Text Box 2">
          <a:extLst>
            <a:ext uri="{FF2B5EF4-FFF2-40B4-BE49-F238E27FC236}">
              <a16:creationId xmlns:a16="http://schemas.microsoft.com/office/drawing/2014/main" id="{6F6B03BD-8B76-4359-B9CE-A7A6980D9A38}"/>
            </a:ext>
          </a:extLst>
        </xdr:cNvPr>
        <xdr:cNvSpPr txBox="1">
          <a:spLocks noChangeArrowheads="1"/>
        </xdr:cNvSpPr>
      </xdr:nvSpPr>
      <xdr:spPr bwMode="auto">
        <a:xfrm>
          <a:off x="2752725" y="876300"/>
          <a:ext cx="76200" cy="247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10492</xdr:rowOff>
    </xdr:to>
    <xdr:sp macro="" textlink="">
      <xdr:nvSpPr>
        <xdr:cNvPr id="125" name="Text Box 2">
          <a:extLst>
            <a:ext uri="{FF2B5EF4-FFF2-40B4-BE49-F238E27FC236}">
              <a16:creationId xmlns:a16="http://schemas.microsoft.com/office/drawing/2014/main" id="{630AF74C-81EE-4E14-A8A7-5D3001C18E0A}"/>
            </a:ext>
          </a:extLst>
        </xdr:cNvPr>
        <xdr:cNvSpPr txBox="1">
          <a:spLocks noChangeArrowheads="1"/>
        </xdr:cNvSpPr>
      </xdr:nvSpPr>
      <xdr:spPr bwMode="auto">
        <a:xfrm>
          <a:off x="2752725" y="8763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10492</xdr:rowOff>
    </xdr:to>
    <xdr:sp macro="" textlink="">
      <xdr:nvSpPr>
        <xdr:cNvPr id="126" name="Text Box 2">
          <a:extLst>
            <a:ext uri="{FF2B5EF4-FFF2-40B4-BE49-F238E27FC236}">
              <a16:creationId xmlns:a16="http://schemas.microsoft.com/office/drawing/2014/main" id="{85DF8270-52B3-46D1-A9E5-85A2A53D91B9}"/>
            </a:ext>
          </a:extLst>
        </xdr:cNvPr>
        <xdr:cNvSpPr txBox="1">
          <a:spLocks noChangeArrowheads="1"/>
        </xdr:cNvSpPr>
      </xdr:nvSpPr>
      <xdr:spPr bwMode="auto">
        <a:xfrm>
          <a:off x="2752725" y="8763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10492</xdr:rowOff>
    </xdr:to>
    <xdr:sp macro="" textlink="">
      <xdr:nvSpPr>
        <xdr:cNvPr id="127" name="Text Box 2">
          <a:extLst>
            <a:ext uri="{FF2B5EF4-FFF2-40B4-BE49-F238E27FC236}">
              <a16:creationId xmlns:a16="http://schemas.microsoft.com/office/drawing/2014/main" id="{AF21D114-A132-4DAC-8EFE-31984EDE33DB}"/>
            </a:ext>
          </a:extLst>
        </xdr:cNvPr>
        <xdr:cNvSpPr txBox="1">
          <a:spLocks noChangeArrowheads="1"/>
        </xdr:cNvSpPr>
      </xdr:nvSpPr>
      <xdr:spPr bwMode="auto">
        <a:xfrm>
          <a:off x="2752725" y="8763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967</xdr:rowOff>
    </xdr:to>
    <xdr:sp macro="" textlink="">
      <xdr:nvSpPr>
        <xdr:cNvPr id="128" name="Text Box 2">
          <a:extLst>
            <a:ext uri="{FF2B5EF4-FFF2-40B4-BE49-F238E27FC236}">
              <a16:creationId xmlns:a16="http://schemas.microsoft.com/office/drawing/2014/main" id="{506B9D0D-5416-4529-9431-DBBA9AF46848}"/>
            </a:ext>
          </a:extLst>
        </xdr:cNvPr>
        <xdr:cNvSpPr txBox="1">
          <a:spLocks noChangeArrowheads="1"/>
        </xdr:cNvSpPr>
      </xdr:nvSpPr>
      <xdr:spPr bwMode="auto">
        <a:xfrm>
          <a:off x="2752725" y="8763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967</xdr:rowOff>
    </xdr:to>
    <xdr:sp macro="" textlink="">
      <xdr:nvSpPr>
        <xdr:cNvPr id="129" name="Text Box 2">
          <a:extLst>
            <a:ext uri="{FF2B5EF4-FFF2-40B4-BE49-F238E27FC236}">
              <a16:creationId xmlns:a16="http://schemas.microsoft.com/office/drawing/2014/main" id="{8FC3B14B-4499-424D-97A3-4C5BCA7B32B1}"/>
            </a:ext>
          </a:extLst>
        </xdr:cNvPr>
        <xdr:cNvSpPr txBox="1">
          <a:spLocks noChangeArrowheads="1"/>
        </xdr:cNvSpPr>
      </xdr:nvSpPr>
      <xdr:spPr bwMode="auto">
        <a:xfrm>
          <a:off x="2752725" y="8763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969</xdr:rowOff>
    </xdr:to>
    <xdr:sp macro="" textlink="">
      <xdr:nvSpPr>
        <xdr:cNvPr id="130" name="Text Box 2">
          <a:extLst>
            <a:ext uri="{FF2B5EF4-FFF2-40B4-BE49-F238E27FC236}">
              <a16:creationId xmlns:a16="http://schemas.microsoft.com/office/drawing/2014/main" id="{3F3EF40C-0804-4164-BEF0-D0A99D50AFB5}"/>
            </a:ext>
          </a:extLst>
        </xdr:cNvPr>
        <xdr:cNvSpPr txBox="1">
          <a:spLocks noChangeArrowheads="1"/>
        </xdr:cNvSpPr>
      </xdr:nvSpPr>
      <xdr:spPr bwMode="auto">
        <a:xfrm>
          <a:off x="2752725" y="8763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39069</xdr:rowOff>
    </xdr:to>
    <xdr:sp macro="" textlink="">
      <xdr:nvSpPr>
        <xdr:cNvPr id="131" name="Text Box 2">
          <a:extLst>
            <a:ext uri="{FF2B5EF4-FFF2-40B4-BE49-F238E27FC236}">
              <a16:creationId xmlns:a16="http://schemas.microsoft.com/office/drawing/2014/main" id="{CBBBDED1-39D7-466F-BD74-B52618F01FF4}"/>
            </a:ext>
          </a:extLst>
        </xdr:cNvPr>
        <xdr:cNvSpPr txBox="1">
          <a:spLocks noChangeArrowheads="1"/>
        </xdr:cNvSpPr>
      </xdr:nvSpPr>
      <xdr:spPr bwMode="auto">
        <a:xfrm>
          <a:off x="2752725" y="87630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969</xdr:rowOff>
    </xdr:to>
    <xdr:sp macro="" textlink="">
      <xdr:nvSpPr>
        <xdr:cNvPr id="132" name="Text Box 2">
          <a:extLst>
            <a:ext uri="{FF2B5EF4-FFF2-40B4-BE49-F238E27FC236}">
              <a16:creationId xmlns:a16="http://schemas.microsoft.com/office/drawing/2014/main" id="{D9C9C3C8-B16B-4B25-B73D-F4C39D04571B}"/>
            </a:ext>
          </a:extLst>
        </xdr:cNvPr>
        <xdr:cNvSpPr txBox="1">
          <a:spLocks noChangeArrowheads="1"/>
        </xdr:cNvSpPr>
      </xdr:nvSpPr>
      <xdr:spPr bwMode="auto">
        <a:xfrm>
          <a:off x="2752725" y="8763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39069</xdr:rowOff>
    </xdr:to>
    <xdr:sp macro="" textlink="">
      <xdr:nvSpPr>
        <xdr:cNvPr id="133" name="Text Box 2">
          <a:extLst>
            <a:ext uri="{FF2B5EF4-FFF2-40B4-BE49-F238E27FC236}">
              <a16:creationId xmlns:a16="http://schemas.microsoft.com/office/drawing/2014/main" id="{DFECA24C-738B-438C-88E4-17498F665FF7}"/>
            </a:ext>
          </a:extLst>
        </xdr:cNvPr>
        <xdr:cNvSpPr txBox="1">
          <a:spLocks noChangeArrowheads="1"/>
        </xdr:cNvSpPr>
      </xdr:nvSpPr>
      <xdr:spPr bwMode="auto">
        <a:xfrm>
          <a:off x="2752725" y="87630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969</xdr:rowOff>
    </xdr:to>
    <xdr:sp macro="" textlink="">
      <xdr:nvSpPr>
        <xdr:cNvPr id="134" name="Text Box 2">
          <a:extLst>
            <a:ext uri="{FF2B5EF4-FFF2-40B4-BE49-F238E27FC236}">
              <a16:creationId xmlns:a16="http://schemas.microsoft.com/office/drawing/2014/main" id="{4ECCACB6-27A8-412D-878E-3421E311E5AF}"/>
            </a:ext>
          </a:extLst>
        </xdr:cNvPr>
        <xdr:cNvSpPr txBox="1">
          <a:spLocks noChangeArrowheads="1"/>
        </xdr:cNvSpPr>
      </xdr:nvSpPr>
      <xdr:spPr bwMode="auto">
        <a:xfrm>
          <a:off x="2752725" y="8763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39069</xdr:rowOff>
    </xdr:to>
    <xdr:sp macro="" textlink="">
      <xdr:nvSpPr>
        <xdr:cNvPr id="135" name="Text Box 2">
          <a:extLst>
            <a:ext uri="{FF2B5EF4-FFF2-40B4-BE49-F238E27FC236}">
              <a16:creationId xmlns:a16="http://schemas.microsoft.com/office/drawing/2014/main" id="{B9F503A8-D7FC-4EBB-A11D-A9F05F89E90B}"/>
            </a:ext>
          </a:extLst>
        </xdr:cNvPr>
        <xdr:cNvSpPr txBox="1">
          <a:spLocks noChangeArrowheads="1"/>
        </xdr:cNvSpPr>
      </xdr:nvSpPr>
      <xdr:spPr bwMode="auto">
        <a:xfrm>
          <a:off x="2752725" y="87630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10494</xdr:rowOff>
    </xdr:to>
    <xdr:sp macro="" textlink="">
      <xdr:nvSpPr>
        <xdr:cNvPr id="136" name="Text Box 2">
          <a:extLst>
            <a:ext uri="{FF2B5EF4-FFF2-40B4-BE49-F238E27FC236}">
              <a16:creationId xmlns:a16="http://schemas.microsoft.com/office/drawing/2014/main" id="{2BF5D2CD-C997-455E-8F53-236700973F08}"/>
            </a:ext>
          </a:extLst>
        </xdr:cNvPr>
        <xdr:cNvSpPr txBox="1">
          <a:spLocks noChangeArrowheads="1"/>
        </xdr:cNvSpPr>
      </xdr:nvSpPr>
      <xdr:spPr bwMode="auto">
        <a:xfrm>
          <a:off x="2752725" y="8763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10494</xdr:rowOff>
    </xdr:to>
    <xdr:sp macro="" textlink="">
      <xdr:nvSpPr>
        <xdr:cNvPr id="137" name="Text Box 2">
          <a:extLst>
            <a:ext uri="{FF2B5EF4-FFF2-40B4-BE49-F238E27FC236}">
              <a16:creationId xmlns:a16="http://schemas.microsoft.com/office/drawing/2014/main" id="{C5E6407B-5102-411B-8603-09D82226126C}"/>
            </a:ext>
          </a:extLst>
        </xdr:cNvPr>
        <xdr:cNvSpPr txBox="1">
          <a:spLocks noChangeArrowheads="1"/>
        </xdr:cNvSpPr>
      </xdr:nvSpPr>
      <xdr:spPr bwMode="auto">
        <a:xfrm>
          <a:off x="2752725" y="8763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10494</xdr:rowOff>
    </xdr:to>
    <xdr:sp macro="" textlink="">
      <xdr:nvSpPr>
        <xdr:cNvPr id="138" name="Text Box 2">
          <a:extLst>
            <a:ext uri="{FF2B5EF4-FFF2-40B4-BE49-F238E27FC236}">
              <a16:creationId xmlns:a16="http://schemas.microsoft.com/office/drawing/2014/main" id="{2466CAD6-A4D0-4005-A879-81D0EB0EA54A}"/>
            </a:ext>
          </a:extLst>
        </xdr:cNvPr>
        <xdr:cNvSpPr txBox="1">
          <a:spLocks noChangeArrowheads="1"/>
        </xdr:cNvSpPr>
      </xdr:nvSpPr>
      <xdr:spPr bwMode="auto">
        <a:xfrm>
          <a:off x="2752725" y="8763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48594</xdr:rowOff>
    </xdr:to>
    <xdr:sp macro="" textlink="">
      <xdr:nvSpPr>
        <xdr:cNvPr id="139" name="Text Box 2">
          <a:extLst>
            <a:ext uri="{FF2B5EF4-FFF2-40B4-BE49-F238E27FC236}">
              <a16:creationId xmlns:a16="http://schemas.microsoft.com/office/drawing/2014/main" id="{700B200D-E37E-4CF9-B645-5909DD141073}"/>
            </a:ext>
          </a:extLst>
        </xdr:cNvPr>
        <xdr:cNvSpPr txBox="1">
          <a:spLocks noChangeArrowheads="1"/>
        </xdr:cNvSpPr>
      </xdr:nvSpPr>
      <xdr:spPr bwMode="auto">
        <a:xfrm>
          <a:off x="2752725" y="87630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48594</xdr:rowOff>
    </xdr:to>
    <xdr:sp macro="" textlink="">
      <xdr:nvSpPr>
        <xdr:cNvPr id="140" name="Text Box 2">
          <a:extLst>
            <a:ext uri="{FF2B5EF4-FFF2-40B4-BE49-F238E27FC236}">
              <a16:creationId xmlns:a16="http://schemas.microsoft.com/office/drawing/2014/main" id="{91133D8D-C2E1-47F0-ADE0-F1390CFF19A9}"/>
            </a:ext>
          </a:extLst>
        </xdr:cNvPr>
        <xdr:cNvSpPr txBox="1">
          <a:spLocks noChangeArrowheads="1"/>
        </xdr:cNvSpPr>
      </xdr:nvSpPr>
      <xdr:spPr bwMode="auto">
        <a:xfrm>
          <a:off x="2752725" y="87630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10494</xdr:rowOff>
    </xdr:to>
    <xdr:sp macro="" textlink="">
      <xdr:nvSpPr>
        <xdr:cNvPr id="141" name="Text Box 2">
          <a:extLst>
            <a:ext uri="{FF2B5EF4-FFF2-40B4-BE49-F238E27FC236}">
              <a16:creationId xmlns:a16="http://schemas.microsoft.com/office/drawing/2014/main" id="{21AD4F9A-BBDA-4E23-B5C3-3B7EF3894CF7}"/>
            </a:ext>
          </a:extLst>
        </xdr:cNvPr>
        <xdr:cNvSpPr txBox="1">
          <a:spLocks noChangeArrowheads="1"/>
        </xdr:cNvSpPr>
      </xdr:nvSpPr>
      <xdr:spPr bwMode="auto">
        <a:xfrm>
          <a:off x="2752725" y="8763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10494</xdr:rowOff>
    </xdr:to>
    <xdr:sp macro="" textlink="">
      <xdr:nvSpPr>
        <xdr:cNvPr id="142" name="Text Box 2">
          <a:extLst>
            <a:ext uri="{FF2B5EF4-FFF2-40B4-BE49-F238E27FC236}">
              <a16:creationId xmlns:a16="http://schemas.microsoft.com/office/drawing/2014/main" id="{5A3646CA-5784-4419-A00B-D06148157B3B}"/>
            </a:ext>
          </a:extLst>
        </xdr:cNvPr>
        <xdr:cNvSpPr txBox="1">
          <a:spLocks noChangeArrowheads="1"/>
        </xdr:cNvSpPr>
      </xdr:nvSpPr>
      <xdr:spPr bwMode="auto">
        <a:xfrm>
          <a:off x="2752725" y="8763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10494</xdr:rowOff>
    </xdr:to>
    <xdr:sp macro="" textlink="">
      <xdr:nvSpPr>
        <xdr:cNvPr id="143" name="Text Box 2">
          <a:extLst>
            <a:ext uri="{FF2B5EF4-FFF2-40B4-BE49-F238E27FC236}">
              <a16:creationId xmlns:a16="http://schemas.microsoft.com/office/drawing/2014/main" id="{5BD9F4E3-C52B-4517-8D29-DBC6B3E109CA}"/>
            </a:ext>
          </a:extLst>
        </xdr:cNvPr>
        <xdr:cNvSpPr txBox="1">
          <a:spLocks noChangeArrowheads="1"/>
        </xdr:cNvSpPr>
      </xdr:nvSpPr>
      <xdr:spPr bwMode="auto">
        <a:xfrm>
          <a:off x="2752725" y="8763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969</xdr:rowOff>
    </xdr:to>
    <xdr:sp macro="" textlink="">
      <xdr:nvSpPr>
        <xdr:cNvPr id="144" name="Text Box 2">
          <a:extLst>
            <a:ext uri="{FF2B5EF4-FFF2-40B4-BE49-F238E27FC236}">
              <a16:creationId xmlns:a16="http://schemas.microsoft.com/office/drawing/2014/main" id="{A4322243-B94E-46A7-B4DD-5A09CF9EDD4E}"/>
            </a:ext>
          </a:extLst>
        </xdr:cNvPr>
        <xdr:cNvSpPr txBox="1">
          <a:spLocks noChangeArrowheads="1"/>
        </xdr:cNvSpPr>
      </xdr:nvSpPr>
      <xdr:spPr bwMode="auto">
        <a:xfrm>
          <a:off x="2752725" y="8763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969</xdr:rowOff>
    </xdr:to>
    <xdr:sp macro="" textlink="">
      <xdr:nvSpPr>
        <xdr:cNvPr id="145" name="Text Box 2">
          <a:extLst>
            <a:ext uri="{FF2B5EF4-FFF2-40B4-BE49-F238E27FC236}">
              <a16:creationId xmlns:a16="http://schemas.microsoft.com/office/drawing/2014/main" id="{8D1D28A1-0977-42CB-B403-8151E78B3FE1}"/>
            </a:ext>
          </a:extLst>
        </xdr:cNvPr>
        <xdr:cNvSpPr txBox="1">
          <a:spLocks noChangeArrowheads="1"/>
        </xdr:cNvSpPr>
      </xdr:nvSpPr>
      <xdr:spPr bwMode="auto">
        <a:xfrm>
          <a:off x="2752725" y="8763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146" name="Text Box 2">
          <a:extLst>
            <a:ext uri="{FF2B5EF4-FFF2-40B4-BE49-F238E27FC236}">
              <a16:creationId xmlns:a16="http://schemas.microsoft.com/office/drawing/2014/main" id="{DFFC090B-6132-4669-9E41-1491ED7E3649}"/>
            </a:ext>
          </a:extLst>
        </xdr:cNvPr>
        <xdr:cNvSpPr txBox="1">
          <a:spLocks noChangeArrowheads="1"/>
        </xdr:cNvSpPr>
      </xdr:nvSpPr>
      <xdr:spPr bwMode="auto">
        <a:xfrm>
          <a:off x="2752725" y="8763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39070</xdr:rowOff>
    </xdr:to>
    <xdr:sp macro="" textlink="">
      <xdr:nvSpPr>
        <xdr:cNvPr id="147" name="Text Box 2">
          <a:extLst>
            <a:ext uri="{FF2B5EF4-FFF2-40B4-BE49-F238E27FC236}">
              <a16:creationId xmlns:a16="http://schemas.microsoft.com/office/drawing/2014/main" id="{4C5F6204-6F98-4B10-A848-424AE609FFF7}"/>
            </a:ext>
          </a:extLst>
        </xdr:cNvPr>
        <xdr:cNvSpPr txBox="1">
          <a:spLocks noChangeArrowheads="1"/>
        </xdr:cNvSpPr>
      </xdr:nvSpPr>
      <xdr:spPr bwMode="auto">
        <a:xfrm>
          <a:off x="2752725" y="87630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148" name="Text Box 2">
          <a:extLst>
            <a:ext uri="{FF2B5EF4-FFF2-40B4-BE49-F238E27FC236}">
              <a16:creationId xmlns:a16="http://schemas.microsoft.com/office/drawing/2014/main" id="{EB003107-E2F5-4D36-8A10-D823E516E79C}"/>
            </a:ext>
          </a:extLst>
        </xdr:cNvPr>
        <xdr:cNvSpPr txBox="1">
          <a:spLocks noChangeArrowheads="1"/>
        </xdr:cNvSpPr>
      </xdr:nvSpPr>
      <xdr:spPr bwMode="auto">
        <a:xfrm>
          <a:off x="2752725" y="8763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39070</xdr:rowOff>
    </xdr:to>
    <xdr:sp macro="" textlink="">
      <xdr:nvSpPr>
        <xdr:cNvPr id="149" name="Text Box 2">
          <a:extLst>
            <a:ext uri="{FF2B5EF4-FFF2-40B4-BE49-F238E27FC236}">
              <a16:creationId xmlns:a16="http://schemas.microsoft.com/office/drawing/2014/main" id="{1FCB3D23-CE3A-4D4B-93BB-1740E9CE28F4}"/>
            </a:ext>
          </a:extLst>
        </xdr:cNvPr>
        <xdr:cNvSpPr txBox="1">
          <a:spLocks noChangeArrowheads="1"/>
        </xdr:cNvSpPr>
      </xdr:nvSpPr>
      <xdr:spPr bwMode="auto">
        <a:xfrm>
          <a:off x="2752725" y="87630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150" name="Text Box 2">
          <a:extLst>
            <a:ext uri="{FF2B5EF4-FFF2-40B4-BE49-F238E27FC236}">
              <a16:creationId xmlns:a16="http://schemas.microsoft.com/office/drawing/2014/main" id="{83EE1833-088C-403C-BE8F-849D7ECDD345}"/>
            </a:ext>
          </a:extLst>
        </xdr:cNvPr>
        <xdr:cNvSpPr txBox="1">
          <a:spLocks noChangeArrowheads="1"/>
        </xdr:cNvSpPr>
      </xdr:nvSpPr>
      <xdr:spPr bwMode="auto">
        <a:xfrm>
          <a:off x="2752725" y="8763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39070</xdr:rowOff>
    </xdr:to>
    <xdr:sp macro="" textlink="">
      <xdr:nvSpPr>
        <xdr:cNvPr id="151" name="Text Box 2">
          <a:extLst>
            <a:ext uri="{FF2B5EF4-FFF2-40B4-BE49-F238E27FC236}">
              <a16:creationId xmlns:a16="http://schemas.microsoft.com/office/drawing/2014/main" id="{E0047EF7-2650-4264-A2E7-90867C317E48}"/>
            </a:ext>
          </a:extLst>
        </xdr:cNvPr>
        <xdr:cNvSpPr txBox="1">
          <a:spLocks noChangeArrowheads="1"/>
        </xdr:cNvSpPr>
      </xdr:nvSpPr>
      <xdr:spPr bwMode="auto">
        <a:xfrm>
          <a:off x="2752725" y="87630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152" name="Text Box 2">
          <a:extLst>
            <a:ext uri="{FF2B5EF4-FFF2-40B4-BE49-F238E27FC236}">
              <a16:creationId xmlns:a16="http://schemas.microsoft.com/office/drawing/2014/main" id="{157EB0CF-BB9A-471C-B450-4E8233578B5A}"/>
            </a:ext>
          </a:extLst>
        </xdr:cNvPr>
        <xdr:cNvSpPr txBox="1">
          <a:spLocks noChangeArrowheads="1"/>
        </xdr:cNvSpPr>
      </xdr:nvSpPr>
      <xdr:spPr bwMode="auto">
        <a:xfrm>
          <a:off x="2752725" y="8763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153" name="Text Box 2">
          <a:extLst>
            <a:ext uri="{FF2B5EF4-FFF2-40B4-BE49-F238E27FC236}">
              <a16:creationId xmlns:a16="http://schemas.microsoft.com/office/drawing/2014/main" id="{7FCA98D1-B677-42F5-9DFA-A52F6E2C795E}"/>
            </a:ext>
          </a:extLst>
        </xdr:cNvPr>
        <xdr:cNvSpPr txBox="1">
          <a:spLocks noChangeArrowheads="1"/>
        </xdr:cNvSpPr>
      </xdr:nvSpPr>
      <xdr:spPr bwMode="auto">
        <a:xfrm>
          <a:off x="2752725" y="8763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154" name="Text Box 2">
          <a:extLst>
            <a:ext uri="{FF2B5EF4-FFF2-40B4-BE49-F238E27FC236}">
              <a16:creationId xmlns:a16="http://schemas.microsoft.com/office/drawing/2014/main" id="{278DCA80-AFCA-4A82-AFF5-F15222860CA7}"/>
            </a:ext>
          </a:extLst>
        </xdr:cNvPr>
        <xdr:cNvSpPr txBox="1">
          <a:spLocks noChangeArrowheads="1"/>
        </xdr:cNvSpPr>
      </xdr:nvSpPr>
      <xdr:spPr bwMode="auto">
        <a:xfrm>
          <a:off x="2752725" y="8763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48595</xdr:rowOff>
    </xdr:to>
    <xdr:sp macro="" textlink="">
      <xdr:nvSpPr>
        <xdr:cNvPr id="155" name="Text Box 2">
          <a:extLst>
            <a:ext uri="{FF2B5EF4-FFF2-40B4-BE49-F238E27FC236}">
              <a16:creationId xmlns:a16="http://schemas.microsoft.com/office/drawing/2014/main" id="{5AFAC448-FFD5-4FDD-833D-B4EA44258A9F}"/>
            </a:ext>
          </a:extLst>
        </xdr:cNvPr>
        <xdr:cNvSpPr txBox="1">
          <a:spLocks noChangeArrowheads="1"/>
        </xdr:cNvSpPr>
      </xdr:nvSpPr>
      <xdr:spPr bwMode="auto">
        <a:xfrm>
          <a:off x="2752725" y="876300"/>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48595</xdr:rowOff>
    </xdr:to>
    <xdr:sp macro="" textlink="">
      <xdr:nvSpPr>
        <xdr:cNvPr id="156" name="Text Box 2">
          <a:extLst>
            <a:ext uri="{FF2B5EF4-FFF2-40B4-BE49-F238E27FC236}">
              <a16:creationId xmlns:a16="http://schemas.microsoft.com/office/drawing/2014/main" id="{4FD50AF0-7B8E-4787-919B-1322AA985C59}"/>
            </a:ext>
          </a:extLst>
        </xdr:cNvPr>
        <xdr:cNvSpPr txBox="1">
          <a:spLocks noChangeArrowheads="1"/>
        </xdr:cNvSpPr>
      </xdr:nvSpPr>
      <xdr:spPr bwMode="auto">
        <a:xfrm>
          <a:off x="2752725" y="876300"/>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157" name="Text Box 2">
          <a:extLst>
            <a:ext uri="{FF2B5EF4-FFF2-40B4-BE49-F238E27FC236}">
              <a16:creationId xmlns:a16="http://schemas.microsoft.com/office/drawing/2014/main" id="{93BEC836-ABF2-4F5B-821A-6A4A127103A0}"/>
            </a:ext>
          </a:extLst>
        </xdr:cNvPr>
        <xdr:cNvSpPr txBox="1">
          <a:spLocks noChangeArrowheads="1"/>
        </xdr:cNvSpPr>
      </xdr:nvSpPr>
      <xdr:spPr bwMode="auto">
        <a:xfrm>
          <a:off x="2752725" y="8763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158" name="Text Box 2">
          <a:extLst>
            <a:ext uri="{FF2B5EF4-FFF2-40B4-BE49-F238E27FC236}">
              <a16:creationId xmlns:a16="http://schemas.microsoft.com/office/drawing/2014/main" id="{35A997FA-B423-4227-A633-31EE9A82BF23}"/>
            </a:ext>
          </a:extLst>
        </xdr:cNvPr>
        <xdr:cNvSpPr txBox="1">
          <a:spLocks noChangeArrowheads="1"/>
        </xdr:cNvSpPr>
      </xdr:nvSpPr>
      <xdr:spPr bwMode="auto">
        <a:xfrm>
          <a:off x="2752725" y="8763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10495</xdr:rowOff>
    </xdr:to>
    <xdr:sp macro="" textlink="">
      <xdr:nvSpPr>
        <xdr:cNvPr id="159" name="Text Box 2">
          <a:extLst>
            <a:ext uri="{FF2B5EF4-FFF2-40B4-BE49-F238E27FC236}">
              <a16:creationId xmlns:a16="http://schemas.microsoft.com/office/drawing/2014/main" id="{646CC629-7C20-4A33-BC87-09BFF43ED4AF}"/>
            </a:ext>
          </a:extLst>
        </xdr:cNvPr>
        <xdr:cNvSpPr txBox="1">
          <a:spLocks noChangeArrowheads="1"/>
        </xdr:cNvSpPr>
      </xdr:nvSpPr>
      <xdr:spPr bwMode="auto">
        <a:xfrm>
          <a:off x="2752725" y="8763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160" name="Text Box 2">
          <a:extLst>
            <a:ext uri="{FF2B5EF4-FFF2-40B4-BE49-F238E27FC236}">
              <a16:creationId xmlns:a16="http://schemas.microsoft.com/office/drawing/2014/main" id="{77C47BE2-A539-4DE5-8A50-D19A99B860F6}"/>
            </a:ext>
          </a:extLst>
        </xdr:cNvPr>
        <xdr:cNvSpPr txBox="1">
          <a:spLocks noChangeArrowheads="1"/>
        </xdr:cNvSpPr>
      </xdr:nvSpPr>
      <xdr:spPr bwMode="auto">
        <a:xfrm>
          <a:off x="2752725" y="8763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970</xdr:rowOff>
    </xdr:to>
    <xdr:sp macro="" textlink="">
      <xdr:nvSpPr>
        <xdr:cNvPr id="161" name="Text Box 2">
          <a:extLst>
            <a:ext uri="{FF2B5EF4-FFF2-40B4-BE49-F238E27FC236}">
              <a16:creationId xmlns:a16="http://schemas.microsoft.com/office/drawing/2014/main" id="{3A7188F5-8E95-47CC-B791-370221560260}"/>
            </a:ext>
          </a:extLst>
        </xdr:cNvPr>
        <xdr:cNvSpPr txBox="1">
          <a:spLocks noChangeArrowheads="1"/>
        </xdr:cNvSpPr>
      </xdr:nvSpPr>
      <xdr:spPr bwMode="auto">
        <a:xfrm>
          <a:off x="2752725" y="8763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181862</xdr:rowOff>
    </xdr:to>
    <xdr:sp macro="" textlink="">
      <xdr:nvSpPr>
        <xdr:cNvPr id="162" name="Text Box 2">
          <a:extLst>
            <a:ext uri="{FF2B5EF4-FFF2-40B4-BE49-F238E27FC236}">
              <a16:creationId xmlns:a16="http://schemas.microsoft.com/office/drawing/2014/main" id="{BE8F8F28-D8CE-4EDB-A5BC-A1AC34C19709}"/>
            </a:ext>
          </a:extLst>
        </xdr:cNvPr>
        <xdr:cNvSpPr txBox="1">
          <a:spLocks noChangeArrowheads="1"/>
        </xdr:cNvSpPr>
      </xdr:nvSpPr>
      <xdr:spPr bwMode="auto">
        <a:xfrm>
          <a:off x="2752725" y="8763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26701</xdr:rowOff>
    </xdr:to>
    <xdr:sp macro="" textlink="">
      <xdr:nvSpPr>
        <xdr:cNvPr id="163" name="Text Box 2">
          <a:extLst>
            <a:ext uri="{FF2B5EF4-FFF2-40B4-BE49-F238E27FC236}">
              <a16:creationId xmlns:a16="http://schemas.microsoft.com/office/drawing/2014/main" id="{257F2B5E-790B-47AF-957F-A68D99D29754}"/>
            </a:ext>
          </a:extLst>
        </xdr:cNvPr>
        <xdr:cNvSpPr txBox="1">
          <a:spLocks noChangeArrowheads="1"/>
        </xdr:cNvSpPr>
      </xdr:nvSpPr>
      <xdr:spPr bwMode="auto">
        <a:xfrm>
          <a:off x="2752725" y="8763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181862</xdr:rowOff>
    </xdr:to>
    <xdr:sp macro="" textlink="">
      <xdr:nvSpPr>
        <xdr:cNvPr id="164" name="Text Box 2">
          <a:extLst>
            <a:ext uri="{FF2B5EF4-FFF2-40B4-BE49-F238E27FC236}">
              <a16:creationId xmlns:a16="http://schemas.microsoft.com/office/drawing/2014/main" id="{61C10A05-A742-4E62-A72B-5C3110CF0E0D}"/>
            </a:ext>
          </a:extLst>
        </xdr:cNvPr>
        <xdr:cNvSpPr txBox="1">
          <a:spLocks noChangeArrowheads="1"/>
        </xdr:cNvSpPr>
      </xdr:nvSpPr>
      <xdr:spPr bwMode="auto">
        <a:xfrm>
          <a:off x="2752725" y="8763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26701</xdr:rowOff>
    </xdr:to>
    <xdr:sp macro="" textlink="">
      <xdr:nvSpPr>
        <xdr:cNvPr id="165" name="Text Box 2">
          <a:extLst>
            <a:ext uri="{FF2B5EF4-FFF2-40B4-BE49-F238E27FC236}">
              <a16:creationId xmlns:a16="http://schemas.microsoft.com/office/drawing/2014/main" id="{296AAC57-EF65-4F22-842B-AE9789857D33}"/>
            </a:ext>
          </a:extLst>
        </xdr:cNvPr>
        <xdr:cNvSpPr txBox="1">
          <a:spLocks noChangeArrowheads="1"/>
        </xdr:cNvSpPr>
      </xdr:nvSpPr>
      <xdr:spPr bwMode="auto">
        <a:xfrm>
          <a:off x="2752725" y="8763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181862</xdr:rowOff>
    </xdr:to>
    <xdr:sp macro="" textlink="">
      <xdr:nvSpPr>
        <xdr:cNvPr id="166" name="Text Box 2">
          <a:extLst>
            <a:ext uri="{FF2B5EF4-FFF2-40B4-BE49-F238E27FC236}">
              <a16:creationId xmlns:a16="http://schemas.microsoft.com/office/drawing/2014/main" id="{F8A79D59-07A0-4867-9683-9057A592EB56}"/>
            </a:ext>
          </a:extLst>
        </xdr:cNvPr>
        <xdr:cNvSpPr txBox="1">
          <a:spLocks noChangeArrowheads="1"/>
        </xdr:cNvSpPr>
      </xdr:nvSpPr>
      <xdr:spPr bwMode="auto">
        <a:xfrm>
          <a:off x="2752725" y="8763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26701</xdr:rowOff>
    </xdr:to>
    <xdr:sp macro="" textlink="">
      <xdr:nvSpPr>
        <xdr:cNvPr id="167" name="Text Box 2">
          <a:extLst>
            <a:ext uri="{FF2B5EF4-FFF2-40B4-BE49-F238E27FC236}">
              <a16:creationId xmlns:a16="http://schemas.microsoft.com/office/drawing/2014/main" id="{B04CF937-0C3D-4241-AAAD-9597E277E34F}"/>
            </a:ext>
          </a:extLst>
        </xdr:cNvPr>
        <xdr:cNvSpPr txBox="1">
          <a:spLocks noChangeArrowheads="1"/>
        </xdr:cNvSpPr>
      </xdr:nvSpPr>
      <xdr:spPr bwMode="auto">
        <a:xfrm>
          <a:off x="2752725" y="8763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191387</xdr:rowOff>
    </xdr:to>
    <xdr:sp macro="" textlink="">
      <xdr:nvSpPr>
        <xdr:cNvPr id="168" name="Text Box 2">
          <a:extLst>
            <a:ext uri="{FF2B5EF4-FFF2-40B4-BE49-F238E27FC236}">
              <a16:creationId xmlns:a16="http://schemas.microsoft.com/office/drawing/2014/main" id="{744BDA63-7E17-4748-B214-325B582498B4}"/>
            </a:ext>
          </a:extLst>
        </xdr:cNvPr>
        <xdr:cNvSpPr txBox="1">
          <a:spLocks noChangeArrowheads="1"/>
        </xdr:cNvSpPr>
      </xdr:nvSpPr>
      <xdr:spPr bwMode="auto">
        <a:xfrm>
          <a:off x="2752725" y="8763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191387</xdr:rowOff>
    </xdr:to>
    <xdr:sp macro="" textlink="">
      <xdr:nvSpPr>
        <xdr:cNvPr id="169" name="Text Box 2">
          <a:extLst>
            <a:ext uri="{FF2B5EF4-FFF2-40B4-BE49-F238E27FC236}">
              <a16:creationId xmlns:a16="http://schemas.microsoft.com/office/drawing/2014/main" id="{A810F005-B5A5-444F-AACD-C1BB61281E00}"/>
            </a:ext>
          </a:extLst>
        </xdr:cNvPr>
        <xdr:cNvSpPr txBox="1">
          <a:spLocks noChangeArrowheads="1"/>
        </xdr:cNvSpPr>
      </xdr:nvSpPr>
      <xdr:spPr bwMode="auto">
        <a:xfrm>
          <a:off x="2752725" y="8763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191387</xdr:rowOff>
    </xdr:to>
    <xdr:sp macro="" textlink="">
      <xdr:nvSpPr>
        <xdr:cNvPr id="170" name="Text Box 2">
          <a:extLst>
            <a:ext uri="{FF2B5EF4-FFF2-40B4-BE49-F238E27FC236}">
              <a16:creationId xmlns:a16="http://schemas.microsoft.com/office/drawing/2014/main" id="{14D0BD97-2CC4-4569-9849-C30B535C5D9E}"/>
            </a:ext>
          </a:extLst>
        </xdr:cNvPr>
        <xdr:cNvSpPr txBox="1">
          <a:spLocks noChangeArrowheads="1"/>
        </xdr:cNvSpPr>
      </xdr:nvSpPr>
      <xdr:spPr bwMode="auto">
        <a:xfrm>
          <a:off x="2752725" y="8763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36226</xdr:rowOff>
    </xdr:to>
    <xdr:sp macro="" textlink="">
      <xdr:nvSpPr>
        <xdr:cNvPr id="171" name="Text Box 2">
          <a:extLst>
            <a:ext uri="{FF2B5EF4-FFF2-40B4-BE49-F238E27FC236}">
              <a16:creationId xmlns:a16="http://schemas.microsoft.com/office/drawing/2014/main" id="{0294159C-4CA7-45B6-BE6D-148C04EC0435}"/>
            </a:ext>
          </a:extLst>
        </xdr:cNvPr>
        <xdr:cNvSpPr txBox="1">
          <a:spLocks noChangeArrowheads="1"/>
        </xdr:cNvSpPr>
      </xdr:nvSpPr>
      <xdr:spPr bwMode="auto">
        <a:xfrm>
          <a:off x="2752725" y="8763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36226</xdr:rowOff>
    </xdr:to>
    <xdr:sp macro="" textlink="">
      <xdr:nvSpPr>
        <xdr:cNvPr id="172" name="Text Box 2">
          <a:extLst>
            <a:ext uri="{FF2B5EF4-FFF2-40B4-BE49-F238E27FC236}">
              <a16:creationId xmlns:a16="http://schemas.microsoft.com/office/drawing/2014/main" id="{CD722051-9F39-4DFC-88F8-C8C2F18EBF14}"/>
            </a:ext>
          </a:extLst>
        </xdr:cNvPr>
        <xdr:cNvSpPr txBox="1">
          <a:spLocks noChangeArrowheads="1"/>
        </xdr:cNvSpPr>
      </xdr:nvSpPr>
      <xdr:spPr bwMode="auto">
        <a:xfrm>
          <a:off x="2752725" y="8763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191387</xdr:rowOff>
    </xdr:to>
    <xdr:sp macro="" textlink="">
      <xdr:nvSpPr>
        <xdr:cNvPr id="173" name="Text Box 2">
          <a:extLst>
            <a:ext uri="{FF2B5EF4-FFF2-40B4-BE49-F238E27FC236}">
              <a16:creationId xmlns:a16="http://schemas.microsoft.com/office/drawing/2014/main" id="{8E30C214-348A-4B7C-9B24-E4B037280112}"/>
            </a:ext>
          </a:extLst>
        </xdr:cNvPr>
        <xdr:cNvSpPr txBox="1">
          <a:spLocks noChangeArrowheads="1"/>
        </xdr:cNvSpPr>
      </xdr:nvSpPr>
      <xdr:spPr bwMode="auto">
        <a:xfrm>
          <a:off x="2752725" y="8763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191387</xdr:rowOff>
    </xdr:to>
    <xdr:sp macro="" textlink="">
      <xdr:nvSpPr>
        <xdr:cNvPr id="174" name="Text Box 2">
          <a:extLst>
            <a:ext uri="{FF2B5EF4-FFF2-40B4-BE49-F238E27FC236}">
              <a16:creationId xmlns:a16="http://schemas.microsoft.com/office/drawing/2014/main" id="{6CEF2B4B-6FFB-4042-8B73-D83D229B422B}"/>
            </a:ext>
          </a:extLst>
        </xdr:cNvPr>
        <xdr:cNvSpPr txBox="1">
          <a:spLocks noChangeArrowheads="1"/>
        </xdr:cNvSpPr>
      </xdr:nvSpPr>
      <xdr:spPr bwMode="auto">
        <a:xfrm>
          <a:off x="2752725" y="8763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191387</xdr:rowOff>
    </xdr:to>
    <xdr:sp macro="" textlink="">
      <xdr:nvSpPr>
        <xdr:cNvPr id="175" name="Text Box 2">
          <a:extLst>
            <a:ext uri="{FF2B5EF4-FFF2-40B4-BE49-F238E27FC236}">
              <a16:creationId xmlns:a16="http://schemas.microsoft.com/office/drawing/2014/main" id="{97A801C7-3162-4A8D-9471-04C68AD28D3A}"/>
            </a:ext>
          </a:extLst>
        </xdr:cNvPr>
        <xdr:cNvSpPr txBox="1">
          <a:spLocks noChangeArrowheads="1"/>
        </xdr:cNvSpPr>
      </xdr:nvSpPr>
      <xdr:spPr bwMode="auto">
        <a:xfrm>
          <a:off x="2752725" y="8763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181862</xdr:rowOff>
    </xdr:to>
    <xdr:sp macro="" textlink="">
      <xdr:nvSpPr>
        <xdr:cNvPr id="176" name="Text Box 2">
          <a:extLst>
            <a:ext uri="{FF2B5EF4-FFF2-40B4-BE49-F238E27FC236}">
              <a16:creationId xmlns:a16="http://schemas.microsoft.com/office/drawing/2014/main" id="{ED02E0EC-8CCA-42D6-996A-4E80C91D65C2}"/>
            </a:ext>
          </a:extLst>
        </xdr:cNvPr>
        <xdr:cNvSpPr txBox="1">
          <a:spLocks noChangeArrowheads="1"/>
        </xdr:cNvSpPr>
      </xdr:nvSpPr>
      <xdr:spPr bwMode="auto">
        <a:xfrm>
          <a:off x="2752725" y="8763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181862</xdr:rowOff>
    </xdr:to>
    <xdr:sp macro="" textlink="">
      <xdr:nvSpPr>
        <xdr:cNvPr id="177" name="Text Box 2">
          <a:extLst>
            <a:ext uri="{FF2B5EF4-FFF2-40B4-BE49-F238E27FC236}">
              <a16:creationId xmlns:a16="http://schemas.microsoft.com/office/drawing/2014/main" id="{CE4C4253-C641-420F-A836-567C7739DC1F}"/>
            </a:ext>
          </a:extLst>
        </xdr:cNvPr>
        <xdr:cNvSpPr txBox="1">
          <a:spLocks noChangeArrowheads="1"/>
        </xdr:cNvSpPr>
      </xdr:nvSpPr>
      <xdr:spPr bwMode="auto">
        <a:xfrm>
          <a:off x="2752725" y="8763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190739</xdr:rowOff>
    </xdr:to>
    <xdr:sp macro="" textlink="">
      <xdr:nvSpPr>
        <xdr:cNvPr id="178" name="Text Box 2">
          <a:extLst>
            <a:ext uri="{FF2B5EF4-FFF2-40B4-BE49-F238E27FC236}">
              <a16:creationId xmlns:a16="http://schemas.microsoft.com/office/drawing/2014/main" id="{88C09DCA-9A9B-407A-8E15-A320728E6756}"/>
            </a:ext>
          </a:extLst>
        </xdr:cNvPr>
        <xdr:cNvSpPr txBox="1">
          <a:spLocks noChangeArrowheads="1"/>
        </xdr:cNvSpPr>
      </xdr:nvSpPr>
      <xdr:spPr bwMode="auto">
        <a:xfrm>
          <a:off x="2752725" y="876300"/>
          <a:ext cx="76200" cy="196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35578</xdr:rowOff>
    </xdr:to>
    <xdr:sp macro="" textlink="">
      <xdr:nvSpPr>
        <xdr:cNvPr id="179" name="Text Box 2">
          <a:extLst>
            <a:ext uri="{FF2B5EF4-FFF2-40B4-BE49-F238E27FC236}">
              <a16:creationId xmlns:a16="http://schemas.microsoft.com/office/drawing/2014/main" id="{5AE9C4EB-ED12-4AB8-8074-95C95F58C956}"/>
            </a:ext>
          </a:extLst>
        </xdr:cNvPr>
        <xdr:cNvSpPr txBox="1">
          <a:spLocks noChangeArrowheads="1"/>
        </xdr:cNvSpPr>
      </xdr:nvSpPr>
      <xdr:spPr bwMode="auto">
        <a:xfrm>
          <a:off x="2752725" y="876300"/>
          <a:ext cx="76200" cy="2346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190739</xdr:rowOff>
    </xdr:to>
    <xdr:sp macro="" textlink="">
      <xdr:nvSpPr>
        <xdr:cNvPr id="180" name="Text Box 2">
          <a:extLst>
            <a:ext uri="{FF2B5EF4-FFF2-40B4-BE49-F238E27FC236}">
              <a16:creationId xmlns:a16="http://schemas.microsoft.com/office/drawing/2014/main" id="{CE0EDD4C-5F73-49E8-BD75-38D02960ED08}"/>
            </a:ext>
          </a:extLst>
        </xdr:cNvPr>
        <xdr:cNvSpPr txBox="1">
          <a:spLocks noChangeArrowheads="1"/>
        </xdr:cNvSpPr>
      </xdr:nvSpPr>
      <xdr:spPr bwMode="auto">
        <a:xfrm>
          <a:off x="2752725" y="876300"/>
          <a:ext cx="76200" cy="196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35578</xdr:rowOff>
    </xdr:to>
    <xdr:sp macro="" textlink="">
      <xdr:nvSpPr>
        <xdr:cNvPr id="181" name="Text Box 2">
          <a:extLst>
            <a:ext uri="{FF2B5EF4-FFF2-40B4-BE49-F238E27FC236}">
              <a16:creationId xmlns:a16="http://schemas.microsoft.com/office/drawing/2014/main" id="{49B98996-3ECE-458B-BB2B-1E2838D39B05}"/>
            </a:ext>
          </a:extLst>
        </xdr:cNvPr>
        <xdr:cNvSpPr txBox="1">
          <a:spLocks noChangeArrowheads="1"/>
        </xdr:cNvSpPr>
      </xdr:nvSpPr>
      <xdr:spPr bwMode="auto">
        <a:xfrm>
          <a:off x="2752725" y="876300"/>
          <a:ext cx="76200" cy="2346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190739</xdr:rowOff>
    </xdr:to>
    <xdr:sp macro="" textlink="">
      <xdr:nvSpPr>
        <xdr:cNvPr id="182" name="Text Box 2">
          <a:extLst>
            <a:ext uri="{FF2B5EF4-FFF2-40B4-BE49-F238E27FC236}">
              <a16:creationId xmlns:a16="http://schemas.microsoft.com/office/drawing/2014/main" id="{16FFFAAC-2685-44E6-981E-A72682593D81}"/>
            </a:ext>
          </a:extLst>
        </xdr:cNvPr>
        <xdr:cNvSpPr txBox="1">
          <a:spLocks noChangeArrowheads="1"/>
        </xdr:cNvSpPr>
      </xdr:nvSpPr>
      <xdr:spPr bwMode="auto">
        <a:xfrm>
          <a:off x="2752725" y="876300"/>
          <a:ext cx="76200" cy="196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35578</xdr:rowOff>
    </xdr:to>
    <xdr:sp macro="" textlink="">
      <xdr:nvSpPr>
        <xdr:cNvPr id="183" name="Text Box 2">
          <a:extLst>
            <a:ext uri="{FF2B5EF4-FFF2-40B4-BE49-F238E27FC236}">
              <a16:creationId xmlns:a16="http://schemas.microsoft.com/office/drawing/2014/main" id="{1FA3B424-7D62-4305-BBF0-E842B51410F7}"/>
            </a:ext>
          </a:extLst>
        </xdr:cNvPr>
        <xdr:cNvSpPr txBox="1">
          <a:spLocks noChangeArrowheads="1"/>
        </xdr:cNvSpPr>
      </xdr:nvSpPr>
      <xdr:spPr bwMode="auto">
        <a:xfrm>
          <a:off x="2752725" y="876300"/>
          <a:ext cx="76200" cy="2346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7003</xdr:rowOff>
    </xdr:to>
    <xdr:sp macro="" textlink="">
      <xdr:nvSpPr>
        <xdr:cNvPr id="184" name="Text Box 2">
          <a:extLst>
            <a:ext uri="{FF2B5EF4-FFF2-40B4-BE49-F238E27FC236}">
              <a16:creationId xmlns:a16="http://schemas.microsoft.com/office/drawing/2014/main" id="{2E157A74-005A-45D1-A05F-7064355222DB}"/>
            </a:ext>
          </a:extLst>
        </xdr:cNvPr>
        <xdr:cNvSpPr txBox="1">
          <a:spLocks noChangeArrowheads="1"/>
        </xdr:cNvSpPr>
      </xdr:nvSpPr>
      <xdr:spPr bwMode="auto">
        <a:xfrm>
          <a:off x="2752725" y="876300"/>
          <a:ext cx="76200" cy="206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7003</xdr:rowOff>
    </xdr:to>
    <xdr:sp macro="" textlink="">
      <xdr:nvSpPr>
        <xdr:cNvPr id="185" name="Text Box 2">
          <a:extLst>
            <a:ext uri="{FF2B5EF4-FFF2-40B4-BE49-F238E27FC236}">
              <a16:creationId xmlns:a16="http://schemas.microsoft.com/office/drawing/2014/main" id="{2383D0EB-990A-4C65-A465-CC83E3843D77}"/>
            </a:ext>
          </a:extLst>
        </xdr:cNvPr>
        <xdr:cNvSpPr txBox="1">
          <a:spLocks noChangeArrowheads="1"/>
        </xdr:cNvSpPr>
      </xdr:nvSpPr>
      <xdr:spPr bwMode="auto">
        <a:xfrm>
          <a:off x="2752725" y="876300"/>
          <a:ext cx="76200" cy="206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7003</xdr:rowOff>
    </xdr:to>
    <xdr:sp macro="" textlink="">
      <xdr:nvSpPr>
        <xdr:cNvPr id="186" name="Text Box 2">
          <a:extLst>
            <a:ext uri="{FF2B5EF4-FFF2-40B4-BE49-F238E27FC236}">
              <a16:creationId xmlns:a16="http://schemas.microsoft.com/office/drawing/2014/main" id="{3FEE4DE9-B582-44E6-B501-5AEA0D82CA43}"/>
            </a:ext>
          </a:extLst>
        </xdr:cNvPr>
        <xdr:cNvSpPr txBox="1">
          <a:spLocks noChangeArrowheads="1"/>
        </xdr:cNvSpPr>
      </xdr:nvSpPr>
      <xdr:spPr bwMode="auto">
        <a:xfrm>
          <a:off x="2752725" y="876300"/>
          <a:ext cx="76200" cy="206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45103</xdr:rowOff>
    </xdr:to>
    <xdr:sp macro="" textlink="">
      <xdr:nvSpPr>
        <xdr:cNvPr id="187" name="Text Box 2">
          <a:extLst>
            <a:ext uri="{FF2B5EF4-FFF2-40B4-BE49-F238E27FC236}">
              <a16:creationId xmlns:a16="http://schemas.microsoft.com/office/drawing/2014/main" id="{85680E64-8110-47B2-A013-38173D33B9FB}"/>
            </a:ext>
          </a:extLst>
        </xdr:cNvPr>
        <xdr:cNvSpPr txBox="1">
          <a:spLocks noChangeArrowheads="1"/>
        </xdr:cNvSpPr>
      </xdr:nvSpPr>
      <xdr:spPr bwMode="auto">
        <a:xfrm>
          <a:off x="2752725" y="876300"/>
          <a:ext cx="76200" cy="2441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45103</xdr:rowOff>
    </xdr:to>
    <xdr:sp macro="" textlink="">
      <xdr:nvSpPr>
        <xdr:cNvPr id="188" name="Text Box 2">
          <a:extLst>
            <a:ext uri="{FF2B5EF4-FFF2-40B4-BE49-F238E27FC236}">
              <a16:creationId xmlns:a16="http://schemas.microsoft.com/office/drawing/2014/main" id="{BFAF797A-9660-4203-B00C-D817A09E45D8}"/>
            </a:ext>
          </a:extLst>
        </xdr:cNvPr>
        <xdr:cNvSpPr txBox="1">
          <a:spLocks noChangeArrowheads="1"/>
        </xdr:cNvSpPr>
      </xdr:nvSpPr>
      <xdr:spPr bwMode="auto">
        <a:xfrm>
          <a:off x="2752725" y="876300"/>
          <a:ext cx="76200" cy="2441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7003</xdr:rowOff>
    </xdr:to>
    <xdr:sp macro="" textlink="">
      <xdr:nvSpPr>
        <xdr:cNvPr id="189" name="Text Box 2">
          <a:extLst>
            <a:ext uri="{FF2B5EF4-FFF2-40B4-BE49-F238E27FC236}">
              <a16:creationId xmlns:a16="http://schemas.microsoft.com/office/drawing/2014/main" id="{23123F54-1AC6-4134-A1B1-76319A6C296C}"/>
            </a:ext>
          </a:extLst>
        </xdr:cNvPr>
        <xdr:cNvSpPr txBox="1">
          <a:spLocks noChangeArrowheads="1"/>
        </xdr:cNvSpPr>
      </xdr:nvSpPr>
      <xdr:spPr bwMode="auto">
        <a:xfrm>
          <a:off x="2752725" y="876300"/>
          <a:ext cx="76200" cy="206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7003</xdr:rowOff>
    </xdr:to>
    <xdr:sp macro="" textlink="">
      <xdr:nvSpPr>
        <xdr:cNvPr id="190" name="Text Box 2">
          <a:extLst>
            <a:ext uri="{FF2B5EF4-FFF2-40B4-BE49-F238E27FC236}">
              <a16:creationId xmlns:a16="http://schemas.microsoft.com/office/drawing/2014/main" id="{76341068-E3EC-4B00-AAC5-606C13ACE358}"/>
            </a:ext>
          </a:extLst>
        </xdr:cNvPr>
        <xdr:cNvSpPr txBox="1">
          <a:spLocks noChangeArrowheads="1"/>
        </xdr:cNvSpPr>
      </xdr:nvSpPr>
      <xdr:spPr bwMode="auto">
        <a:xfrm>
          <a:off x="2752725" y="876300"/>
          <a:ext cx="76200" cy="206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7003</xdr:rowOff>
    </xdr:to>
    <xdr:sp macro="" textlink="">
      <xdr:nvSpPr>
        <xdr:cNvPr id="191" name="Text Box 2">
          <a:extLst>
            <a:ext uri="{FF2B5EF4-FFF2-40B4-BE49-F238E27FC236}">
              <a16:creationId xmlns:a16="http://schemas.microsoft.com/office/drawing/2014/main" id="{A76D676D-3890-4A4B-90D1-C5F00F7EC99D}"/>
            </a:ext>
          </a:extLst>
        </xdr:cNvPr>
        <xdr:cNvSpPr txBox="1">
          <a:spLocks noChangeArrowheads="1"/>
        </xdr:cNvSpPr>
      </xdr:nvSpPr>
      <xdr:spPr bwMode="auto">
        <a:xfrm>
          <a:off x="2752725" y="876300"/>
          <a:ext cx="76200" cy="206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190739</xdr:rowOff>
    </xdr:to>
    <xdr:sp macro="" textlink="">
      <xdr:nvSpPr>
        <xdr:cNvPr id="192" name="Text Box 2">
          <a:extLst>
            <a:ext uri="{FF2B5EF4-FFF2-40B4-BE49-F238E27FC236}">
              <a16:creationId xmlns:a16="http://schemas.microsoft.com/office/drawing/2014/main" id="{4CB4D000-C4A1-4430-AB7C-081F10A48814}"/>
            </a:ext>
          </a:extLst>
        </xdr:cNvPr>
        <xdr:cNvSpPr txBox="1">
          <a:spLocks noChangeArrowheads="1"/>
        </xdr:cNvSpPr>
      </xdr:nvSpPr>
      <xdr:spPr bwMode="auto">
        <a:xfrm>
          <a:off x="2752725" y="876300"/>
          <a:ext cx="76200" cy="196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190739</xdr:rowOff>
    </xdr:to>
    <xdr:sp macro="" textlink="">
      <xdr:nvSpPr>
        <xdr:cNvPr id="193" name="Text Box 2">
          <a:extLst>
            <a:ext uri="{FF2B5EF4-FFF2-40B4-BE49-F238E27FC236}">
              <a16:creationId xmlns:a16="http://schemas.microsoft.com/office/drawing/2014/main" id="{A772E1F3-6416-43E3-A485-05A531A71453}"/>
            </a:ext>
          </a:extLst>
        </xdr:cNvPr>
        <xdr:cNvSpPr txBox="1">
          <a:spLocks noChangeArrowheads="1"/>
        </xdr:cNvSpPr>
      </xdr:nvSpPr>
      <xdr:spPr bwMode="auto">
        <a:xfrm>
          <a:off x="2752725" y="876300"/>
          <a:ext cx="76200" cy="196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190740</xdr:rowOff>
    </xdr:to>
    <xdr:sp macro="" textlink="">
      <xdr:nvSpPr>
        <xdr:cNvPr id="194" name="Text Box 2">
          <a:extLst>
            <a:ext uri="{FF2B5EF4-FFF2-40B4-BE49-F238E27FC236}">
              <a16:creationId xmlns:a16="http://schemas.microsoft.com/office/drawing/2014/main" id="{B3AE7B96-8414-41D5-BEAA-C4ECD20F3DC2}"/>
            </a:ext>
          </a:extLst>
        </xdr:cNvPr>
        <xdr:cNvSpPr txBox="1">
          <a:spLocks noChangeArrowheads="1"/>
        </xdr:cNvSpPr>
      </xdr:nvSpPr>
      <xdr:spPr bwMode="auto">
        <a:xfrm>
          <a:off x="2752725" y="876300"/>
          <a:ext cx="76200" cy="1965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35579</xdr:rowOff>
    </xdr:to>
    <xdr:sp macro="" textlink="">
      <xdr:nvSpPr>
        <xdr:cNvPr id="195" name="Text Box 2">
          <a:extLst>
            <a:ext uri="{FF2B5EF4-FFF2-40B4-BE49-F238E27FC236}">
              <a16:creationId xmlns:a16="http://schemas.microsoft.com/office/drawing/2014/main" id="{D4465C0B-4DC5-4887-9C46-DC6C969EB95F}"/>
            </a:ext>
          </a:extLst>
        </xdr:cNvPr>
        <xdr:cNvSpPr txBox="1">
          <a:spLocks noChangeArrowheads="1"/>
        </xdr:cNvSpPr>
      </xdr:nvSpPr>
      <xdr:spPr bwMode="auto">
        <a:xfrm>
          <a:off x="2752725" y="876300"/>
          <a:ext cx="76200" cy="23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190740</xdr:rowOff>
    </xdr:to>
    <xdr:sp macro="" textlink="">
      <xdr:nvSpPr>
        <xdr:cNvPr id="196" name="Text Box 2">
          <a:extLst>
            <a:ext uri="{FF2B5EF4-FFF2-40B4-BE49-F238E27FC236}">
              <a16:creationId xmlns:a16="http://schemas.microsoft.com/office/drawing/2014/main" id="{64E75DC2-A015-455A-BA7E-228C0AF54524}"/>
            </a:ext>
          </a:extLst>
        </xdr:cNvPr>
        <xdr:cNvSpPr txBox="1">
          <a:spLocks noChangeArrowheads="1"/>
        </xdr:cNvSpPr>
      </xdr:nvSpPr>
      <xdr:spPr bwMode="auto">
        <a:xfrm>
          <a:off x="2752725" y="876300"/>
          <a:ext cx="76200" cy="1965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35579</xdr:rowOff>
    </xdr:to>
    <xdr:sp macro="" textlink="">
      <xdr:nvSpPr>
        <xdr:cNvPr id="197" name="Text Box 2">
          <a:extLst>
            <a:ext uri="{FF2B5EF4-FFF2-40B4-BE49-F238E27FC236}">
              <a16:creationId xmlns:a16="http://schemas.microsoft.com/office/drawing/2014/main" id="{D7D04287-E413-4B5E-9B1E-6636EE83F92C}"/>
            </a:ext>
          </a:extLst>
        </xdr:cNvPr>
        <xdr:cNvSpPr txBox="1">
          <a:spLocks noChangeArrowheads="1"/>
        </xdr:cNvSpPr>
      </xdr:nvSpPr>
      <xdr:spPr bwMode="auto">
        <a:xfrm>
          <a:off x="2752725" y="876300"/>
          <a:ext cx="76200" cy="23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190740</xdr:rowOff>
    </xdr:to>
    <xdr:sp macro="" textlink="">
      <xdr:nvSpPr>
        <xdr:cNvPr id="198" name="Text Box 2">
          <a:extLst>
            <a:ext uri="{FF2B5EF4-FFF2-40B4-BE49-F238E27FC236}">
              <a16:creationId xmlns:a16="http://schemas.microsoft.com/office/drawing/2014/main" id="{0B8134AF-5423-40E0-8AB8-732B6A71C9D1}"/>
            </a:ext>
          </a:extLst>
        </xdr:cNvPr>
        <xdr:cNvSpPr txBox="1">
          <a:spLocks noChangeArrowheads="1"/>
        </xdr:cNvSpPr>
      </xdr:nvSpPr>
      <xdr:spPr bwMode="auto">
        <a:xfrm>
          <a:off x="2752725" y="876300"/>
          <a:ext cx="76200" cy="1965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35579</xdr:rowOff>
    </xdr:to>
    <xdr:sp macro="" textlink="">
      <xdr:nvSpPr>
        <xdr:cNvPr id="199" name="Text Box 2">
          <a:extLst>
            <a:ext uri="{FF2B5EF4-FFF2-40B4-BE49-F238E27FC236}">
              <a16:creationId xmlns:a16="http://schemas.microsoft.com/office/drawing/2014/main" id="{9617F94E-25B4-49FE-9F17-A7FF7FE050BC}"/>
            </a:ext>
          </a:extLst>
        </xdr:cNvPr>
        <xdr:cNvSpPr txBox="1">
          <a:spLocks noChangeArrowheads="1"/>
        </xdr:cNvSpPr>
      </xdr:nvSpPr>
      <xdr:spPr bwMode="auto">
        <a:xfrm>
          <a:off x="2752725" y="876300"/>
          <a:ext cx="76200" cy="23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7004</xdr:rowOff>
    </xdr:to>
    <xdr:sp macro="" textlink="">
      <xdr:nvSpPr>
        <xdr:cNvPr id="200" name="Text Box 2">
          <a:extLst>
            <a:ext uri="{FF2B5EF4-FFF2-40B4-BE49-F238E27FC236}">
              <a16:creationId xmlns:a16="http://schemas.microsoft.com/office/drawing/2014/main" id="{1843D286-C0A1-44E4-8C3B-5EB026D754BB}"/>
            </a:ext>
          </a:extLst>
        </xdr:cNvPr>
        <xdr:cNvSpPr txBox="1">
          <a:spLocks noChangeArrowheads="1"/>
        </xdr:cNvSpPr>
      </xdr:nvSpPr>
      <xdr:spPr bwMode="auto">
        <a:xfrm>
          <a:off x="2752725" y="876300"/>
          <a:ext cx="76200" cy="2060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7004</xdr:rowOff>
    </xdr:to>
    <xdr:sp macro="" textlink="">
      <xdr:nvSpPr>
        <xdr:cNvPr id="201" name="Text Box 2">
          <a:extLst>
            <a:ext uri="{FF2B5EF4-FFF2-40B4-BE49-F238E27FC236}">
              <a16:creationId xmlns:a16="http://schemas.microsoft.com/office/drawing/2014/main" id="{CEC8C29D-3774-46AF-8FC0-F81B5B8604B9}"/>
            </a:ext>
          </a:extLst>
        </xdr:cNvPr>
        <xdr:cNvSpPr txBox="1">
          <a:spLocks noChangeArrowheads="1"/>
        </xdr:cNvSpPr>
      </xdr:nvSpPr>
      <xdr:spPr bwMode="auto">
        <a:xfrm>
          <a:off x="2752725" y="876300"/>
          <a:ext cx="76200" cy="2060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7004</xdr:rowOff>
    </xdr:to>
    <xdr:sp macro="" textlink="">
      <xdr:nvSpPr>
        <xdr:cNvPr id="202" name="Text Box 2">
          <a:extLst>
            <a:ext uri="{FF2B5EF4-FFF2-40B4-BE49-F238E27FC236}">
              <a16:creationId xmlns:a16="http://schemas.microsoft.com/office/drawing/2014/main" id="{E25A3951-DA06-41DA-BF25-7A2411ED53BF}"/>
            </a:ext>
          </a:extLst>
        </xdr:cNvPr>
        <xdr:cNvSpPr txBox="1">
          <a:spLocks noChangeArrowheads="1"/>
        </xdr:cNvSpPr>
      </xdr:nvSpPr>
      <xdr:spPr bwMode="auto">
        <a:xfrm>
          <a:off x="2752725" y="876300"/>
          <a:ext cx="76200" cy="2060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45104</xdr:rowOff>
    </xdr:to>
    <xdr:sp macro="" textlink="">
      <xdr:nvSpPr>
        <xdr:cNvPr id="203" name="Text Box 2">
          <a:extLst>
            <a:ext uri="{FF2B5EF4-FFF2-40B4-BE49-F238E27FC236}">
              <a16:creationId xmlns:a16="http://schemas.microsoft.com/office/drawing/2014/main" id="{4F051278-F0CF-42B9-9EB3-A1536AFA099E}"/>
            </a:ext>
          </a:extLst>
        </xdr:cNvPr>
        <xdr:cNvSpPr txBox="1">
          <a:spLocks noChangeArrowheads="1"/>
        </xdr:cNvSpPr>
      </xdr:nvSpPr>
      <xdr:spPr bwMode="auto">
        <a:xfrm>
          <a:off x="2752725" y="876300"/>
          <a:ext cx="76200" cy="244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45104</xdr:rowOff>
    </xdr:to>
    <xdr:sp macro="" textlink="">
      <xdr:nvSpPr>
        <xdr:cNvPr id="204" name="Text Box 2">
          <a:extLst>
            <a:ext uri="{FF2B5EF4-FFF2-40B4-BE49-F238E27FC236}">
              <a16:creationId xmlns:a16="http://schemas.microsoft.com/office/drawing/2014/main" id="{9F84E1AA-D9B8-4403-BFC4-4D9ABE042A74}"/>
            </a:ext>
          </a:extLst>
        </xdr:cNvPr>
        <xdr:cNvSpPr txBox="1">
          <a:spLocks noChangeArrowheads="1"/>
        </xdr:cNvSpPr>
      </xdr:nvSpPr>
      <xdr:spPr bwMode="auto">
        <a:xfrm>
          <a:off x="2752725" y="876300"/>
          <a:ext cx="76200" cy="244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7004</xdr:rowOff>
    </xdr:to>
    <xdr:sp macro="" textlink="">
      <xdr:nvSpPr>
        <xdr:cNvPr id="205" name="Text Box 2">
          <a:extLst>
            <a:ext uri="{FF2B5EF4-FFF2-40B4-BE49-F238E27FC236}">
              <a16:creationId xmlns:a16="http://schemas.microsoft.com/office/drawing/2014/main" id="{2BB2EA93-F937-4F20-9474-609AC5E7CC79}"/>
            </a:ext>
          </a:extLst>
        </xdr:cNvPr>
        <xdr:cNvSpPr txBox="1">
          <a:spLocks noChangeArrowheads="1"/>
        </xdr:cNvSpPr>
      </xdr:nvSpPr>
      <xdr:spPr bwMode="auto">
        <a:xfrm>
          <a:off x="2752725" y="876300"/>
          <a:ext cx="76200" cy="2060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7004</xdr:rowOff>
    </xdr:to>
    <xdr:sp macro="" textlink="">
      <xdr:nvSpPr>
        <xdr:cNvPr id="206" name="Text Box 2">
          <a:extLst>
            <a:ext uri="{FF2B5EF4-FFF2-40B4-BE49-F238E27FC236}">
              <a16:creationId xmlns:a16="http://schemas.microsoft.com/office/drawing/2014/main" id="{C1FDDA36-1827-4182-AD21-BCB482F2BB68}"/>
            </a:ext>
          </a:extLst>
        </xdr:cNvPr>
        <xdr:cNvSpPr txBox="1">
          <a:spLocks noChangeArrowheads="1"/>
        </xdr:cNvSpPr>
      </xdr:nvSpPr>
      <xdr:spPr bwMode="auto">
        <a:xfrm>
          <a:off x="2752725" y="876300"/>
          <a:ext cx="76200" cy="2060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5</xdr:row>
      <xdr:rowOff>7004</xdr:rowOff>
    </xdr:to>
    <xdr:sp macro="" textlink="">
      <xdr:nvSpPr>
        <xdr:cNvPr id="207" name="Text Box 2">
          <a:extLst>
            <a:ext uri="{FF2B5EF4-FFF2-40B4-BE49-F238E27FC236}">
              <a16:creationId xmlns:a16="http://schemas.microsoft.com/office/drawing/2014/main" id="{92428D31-7003-4CA5-8BAD-537AB3079C49}"/>
            </a:ext>
          </a:extLst>
        </xdr:cNvPr>
        <xdr:cNvSpPr txBox="1">
          <a:spLocks noChangeArrowheads="1"/>
        </xdr:cNvSpPr>
      </xdr:nvSpPr>
      <xdr:spPr bwMode="auto">
        <a:xfrm>
          <a:off x="2752725" y="876300"/>
          <a:ext cx="76200" cy="2060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190740</xdr:rowOff>
    </xdr:to>
    <xdr:sp macro="" textlink="">
      <xdr:nvSpPr>
        <xdr:cNvPr id="208" name="Text Box 2">
          <a:extLst>
            <a:ext uri="{FF2B5EF4-FFF2-40B4-BE49-F238E27FC236}">
              <a16:creationId xmlns:a16="http://schemas.microsoft.com/office/drawing/2014/main" id="{834B2692-8AF4-4E7E-9D86-302026828B27}"/>
            </a:ext>
          </a:extLst>
        </xdr:cNvPr>
        <xdr:cNvSpPr txBox="1">
          <a:spLocks noChangeArrowheads="1"/>
        </xdr:cNvSpPr>
      </xdr:nvSpPr>
      <xdr:spPr bwMode="auto">
        <a:xfrm>
          <a:off x="2752725" y="876300"/>
          <a:ext cx="76200" cy="1965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104775</xdr:colOff>
      <xdr:row>4</xdr:row>
      <xdr:rowOff>0</xdr:rowOff>
    </xdr:from>
    <xdr:to>
      <xdr:col>6</xdr:col>
      <xdr:colOff>180975</xdr:colOff>
      <xdr:row>4</xdr:row>
      <xdr:rowOff>190740</xdr:rowOff>
    </xdr:to>
    <xdr:sp macro="" textlink="">
      <xdr:nvSpPr>
        <xdr:cNvPr id="209" name="Text Box 2">
          <a:extLst>
            <a:ext uri="{FF2B5EF4-FFF2-40B4-BE49-F238E27FC236}">
              <a16:creationId xmlns:a16="http://schemas.microsoft.com/office/drawing/2014/main" id="{16ED8ED0-5D25-4434-B2EC-582326097465}"/>
            </a:ext>
          </a:extLst>
        </xdr:cNvPr>
        <xdr:cNvSpPr txBox="1">
          <a:spLocks noChangeArrowheads="1"/>
        </xdr:cNvSpPr>
      </xdr:nvSpPr>
      <xdr:spPr bwMode="auto">
        <a:xfrm>
          <a:off x="2752725" y="876300"/>
          <a:ext cx="76200" cy="1965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77"/>
  <sheetViews>
    <sheetView tabSelected="1" zoomScale="69" zoomScaleNormal="69" workbookViewId="0">
      <pane ySplit="10" topLeftCell="A38" activePane="bottomLeft" state="frozen"/>
      <selection pane="bottomLeft" activeCell="AC162" sqref="AC162"/>
    </sheetView>
  </sheetViews>
  <sheetFormatPr defaultColWidth="9.140625" defaultRowHeight="15" x14ac:dyDescent="0.25"/>
  <cols>
    <col min="1" max="3" width="4" style="17" bestFit="1" customWidth="1"/>
    <col min="4" max="4" width="3.7109375" style="17" customWidth="1"/>
    <col min="5" max="5" width="22.140625" style="4" customWidth="1"/>
    <col min="6" max="6" width="5.140625" style="17" customWidth="1"/>
    <col min="7" max="7" width="5.85546875" style="4" bestFit="1" customWidth="1"/>
    <col min="8" max="8" width="8.5703125" style="4" customWidth="1"/>
    <col min="9" max="9" width="10.28515625" style="122" customWidth="1"/>
    <col min="10" max="10" width="10.7109375" style="114" customWidth="1"/>
    <col min="11" max="11" width="11.28515625" style="114" customWidth="1"/>
    <col min="12" max="12" width="11.7109375" style="114" customWidth="1"/>
    <col min="13" max="13" width="11.140625" style="114" customWidth="1"/>
    <col min="14" max="14" width="10.7109375" style="114" customWidth="1"/>
    <col min="15" max="15" width="11.28515625" style="114" customWidth="1"/>
    <col min="16" max="16" width="11.7109375" style="114" customWidth="1"/>
    <col min="17" max="17" width="11.140625" style="114" customWidth="1"/>
    <col min="18" max="19" width="10.7109375" style="335" customWidth="1"/>
    <col min="20" max="20" width="10" style="116" customWidth="1"/>
    <col min="21" max="21" width="21.28515625" style="61" customWidth="1"/>
    <col min="22" max="22" width="7" style="302" customWidth="1"/>
    <col min="23" max="23" width="7" style="329" customWidth="1"/>
    <col min="24" max="24" width="5.5703125" style="329" customWidth="1"/>
    <col min="25" max="25" width="7.28515625" style="57" customWidth="1"/>
    <col min="26" max="16384" width="9.140625" style="5"/>
  </cols>
  <sheetData>
    <row r="1" spans="1:25" x14ac:dyDescent="0.25">
      <c r="X1" s="452" t="s">
        <v>84</v>
      </c>
      <c r="Y1" s="452"/>
    </row>
    <row r="2" spans="1:25" ht="15.75" x14ac:dyDescent="0.25">
      <c r="A2" s="375" t="s">
        <v>38</v>
      </c>
      <c r="B2" s="375"/>
      <c r="C2" s="375"/>
      <c r="D2" s="375"/>
      <c r="E2" s="375"/>
      <c r="F2" s="375"/>
      <c r="G2" s="375"/>
      <c r="H2" s="375"/>
      <c r="I2" s="375"/>
      <c r="J2" s="375"/>
      <c r="K2" s="375"/>
      <c r="L2" s="375"/>
      <c r="M2" s="375"/>
      <c r="N2" s="375"/>
      <c r="O2" s="375"/>
      <c r="P2" s="375"/>
      <c r="Q2" s="376"/>
      <c r="R2" s="336" t="s">
        <v>34</v>
      </c>
      <c r="S2" s="380">
        <v>14</v>
      </c>
      <c r="T2" s="381"/>
      <c r="U2" s="62"/>
      <c r="V2" s="22"/>
      <c r="W2" s="325"/>
      <c r="X2" s="325"/>
      <c r="Y2" s="4"/>
    </row>
    <row r="3" spans="1:25" s="222" customFormat="1" ht="15.75" x14ac:dyDescent="0.25">
      <c r="A3" s="374" t="s">
        <v>217</v>
      </c>
      <c r="B3" s="374"/>
      <c r="C3" s="374"/>
      <c r="D3" s="374"/>
      <c r="E3" s="374"/>
      <c r="F3" s="374"/>
      <c r="G3" s="374"/>
      <c r="H3" s="374"/>
      <c r="I3" s="374"/>
      <c r="J3" s="374"/>
      <c r="K3" s="374"/>
      <c r="L3" s="374"/>
      <c r="M3" s="374"/>
      <c r="N3" s="374"/>
      <c r="O3" s="374"/>
      <c r="P3" s="374"/>
      <c r="Q3" s="374"/>
      <c r="R3" s="374"/>
      <c r="S3" s="374"/>
      <c r="T3" s="374"/>
      <c r="U3" s="314"/>
      <c r="V3" s="314"/>
      <c r="W3" s="314"/>
      <c r="X3" s="314"/>
      <c r="Y3" s="314"/>
    </row>
    <row r="4" spans="1:25" ht="12.75" x14ac:dyDescent="0.2">
      <c r="A4" s="462" t="s">
        <v>94</v>
      </c>
      <c r="B4" s="462"/>
      <c r="C4" s="462"/>
      <c r="D4" s="462"/>
      <c r="E4" s="462"/>
      <c r="F4" s="462"/>
      <c r="G4" s="462"/>
      <c r="H4" s="462"/>
      <c r="I4" s="462"/>
      <c r="J4" s="462"/>
      <c r="K4" s="462"/>
      <c r="L4" s="462"/>
      <c r="M4" s="462"/>
      <c r="N4" s="462"/>
      <c r="O4" s="462"/>
      <c r="P4" s="462"/>
      <c r="Q4" s="462"/>
      <c r="R4" s="462"/>
      <c r="S4" s="462"/>
      <c r="T4" s="462"/>
      <c r="U4" s="462"/>
      <c r="V4" s="462"/>
      <c r="W4" s="462"/>
      <c r="X4" s="462"/>
      <c r="Y4" s="462"/>
    </row>
    <row r="5" spans="1:25" ht="15.75" thickBot="1" x14ac:dyDescent="0.25">
      <c r="A5" s="306"/>
      <c r="B5" s="306"/>
      <c r="C5" s="306"/>
      <c r="D5" s="123"/>
      <c r="E5" s="306"/>
      <c r="F5" s="306"/>
      <c r="G5" s="306"/>
      <c r="H5" s="306"/>
      <c r="I5" s="123"/>
      <c r="J5" s="115"/>
      <c r="K5" s="115"/>
      <c r="L5" s="115"/>
      <c r="M5" s="115"/>
      <c r="N5" s="115"/>
      <c r="O5" s="115"/>
      <c r="P5" s="115"/>
      <c r="Q5" s="115"/>
      <c r="R5" s="337"/>
      <c r="S5" s="337"/>
      <c r="T5" s="115"/>
      <c r="U5" s="306" t="s">
        <v>93</v>
      </c>
      <c r="V5" s="306"/>
      <c r="W5" s="323"/>
      <c r="X5" s="323"/>
      <c r="Y5" s="306"/>
    </row>
    <row r="6" spans="1:25" s="315" customFormat="1" ht="29.25" customHeight="1" x14ac:dyDescent="0.2">
      <c r="A6" s="475" t="s">
        <v>1</v>
      </c>
      <c r="B6" s="463" t="s">
        <v>2</v>
      </c>
      <c r="C6" s="454" t="s">
        <v>3</v>
      </c>
      <c r="D6" s="454" t="s">
        <v>3</v>
      </c>
      <c r="E6" s="469" t="s">
        <v>4</v>
      </c>
      <c r="F6" s="472" t="s">
        <v>62</v>
      </c>
      <c r="G6" s="472" t="s">
        <v>9</v>
      </c>
      <c r="H6" s="467" t="s">
        <v>5</v>
      </c>
      <c r="I6" s="494" t="s">
        <v>218</v>
      </c>
      <c r="J6" s="484" t="s">
        <v>219</v>
      </c>
      <c r="K6" s="383"/>
      <c r="L6" s="383"/>
      <c r="M6" s="485"/>
      <c r="N6" s="382" t="s">
        <v>220</v>
      </c>
      <c r="O6" s="383"/>
      <c r="P6" s="383"/>
      <c r="Q6" s="383"/>
      <c r="R6" s="481" t="s">
        <v>221</v>
      </c>
      <c r="S6" s="377" t="s">
        <v>222</v>
      </c>
      <c r="T6" s="497" t="s">
        <v>223</v>
      </c>
      <c r="U6" s="486" t="s">
        <v>224</v>
      </c>
      <c r="V6" s="487"/>
      <c r="W6" s="488"/>
      <c r="X6" s="572" t="s">
        <v>225</v>
      </c>
      <c r="Y6" s="459" t="s">
        <v>71</v>
      </c>
    </row>
    <row r="7" spans="1:25" s="315" customFormat="1" ht="13.5" customHeight="1" thickBot="1" x14ac:dyDescent="0.25">
      <c r="A7" s="476"/>
      <c r="B7" s="464"/>
      <c r="C7" s="455"/>
      <c r="D7" s="455"/>
      <c r="E7" s="470"/>
      <c r="F7" s="473"/>
      <c r="G7" s="473"/>
      <c r="H7" s="468"/>
      <c r="I7" s="495"/>
      <c r="J7" s="506" t="s">
        <v>33</v>
      </c>
      <c r="K7" s="386" t="s">
        <v>7</v>
      </c>
      <c r="L7" s="387"/>
      <c r="M7" s="508"/>
      <c r="N7" s="384" t="s">
        <v>33</v>
      </c>
      <c r="O7" s="386" t="s">
        <v>7</v>
      </c>
      <c r="P7" s="387"/>
      <c r="Q7" s="387"/>
      <c r="R7" s="482"/>
      <c r="S7" s="378"/>
      <c r="T7" s="498"/>
      <c r="U7" s="489"/>
      <c r="V7" s="490"/>
      <c r="W7" s="491"/>
      <c r="X7" s="573"/>
      <c r="Y7" s="460"/>
    </row>
    <row r="8" spans="1:25" s="315" customFormat="1" ht="12.75" customHeight="1" x14ac:dyDescent="0.2">
      <c r="A8" s="476"/>
      <c r="B8" s="465"/>
      <c r="C8" s="456"/>
      <c r="D8" s="456"/>
      <c r="E8" s="470"/>
      <c r="F8" s="474"/>
      <c r="G8" s="474"/>
      <c r="H8" s="468"/>
      <c r="I8" s="495"/>
      <c r="J8" s="507"/>
      <c r="K8" s="386" t="s">
        <v>6</v>
      </c>
      <c r="L8" s="388"/>
      <c r="M8" s="504" t="s">
        <v>8</v>
      </c>
      <c r="N8" s="385"/>
      <c r="O8" s="386" t="s">
        <v>6</v>
      </c>
      <c r="P8" s="388"/>
      <c r="Q8" s="389" t="s">
        <v>8</v>
      </c>
      <c r="R8" s="482"/>
      <c r="S8" s="378"/>
      <c r="T8" s="498"/>
      <c r="U8" s="502" t="s">
        <v>58</v>
      </c>
      <c r="V8" s="479" t="s">
        <v>226</v>
      </c>
      <c r="W8" s="492" t="s">
        <v>227</v>
      </c>
      <c r="X8" s="573"/>
      <c r="Y8" s="460"/>
    </row>
    <row r="9" spans="1:25" s="315" customFormat="1" ht="61.5" customHeight="1" thickBot="1" x14ac:dyDescent="0.25">
      <c r="A9" s="477"/>
      <c r="B9" s="465"/>
      <c r="C9" s="456"/>
      <c r="D9" s="456"/>
      <c r="E9" s="471"/>
      <c r="F9" s="474"/>
      <c r="G9" s="474"/>
      <c r="H9" s="468"/>
      <c r="I9" s="496"/>
      <c r="J9" s="507"/>
      <c r="K9" s="316" t="s">
        <v>6</v>
      </c>
      <c r="L9" s="316" t="s">
        <v>25</v>
      </c>
      <c r="M9" s="505"/>
      <c r="N9" s="385"/>
      <c r="O9" s="316" t="s">
        <v>6</v>
      </c>
      <c r="P9" s="316" t="s">
        <v>25</v>
      </c>
      <c r="Q9" s="390"/>
      <c r="R9" s="483"/>
      <c r="S9" s="379"/>
      <c r="T9" s="499"/>
      <c r="U9" s="503"/>
      <c r="V9" s="480"/>
      <c r="W9" s="493"/>
      <c r="X9" s="574"/>
      <c r="Y9" s="461"/>
    </row>
    <row r="10" spans="1:25" s="321" customFormat="1" thickBot="1" x14ac:dyDescent="0.25">
      <c r="A10" s="317" t="s">
        <v>19</v>
      </c>
      <c r="B10" s="318"/>
      <c r="C10" s="317"/>
      <c r="D10" s="317"/>
      <c r="E10" s="318" t="s">
        <v>20</v>
      </c>
      <c r="F10" s="317" t="s">
        <v>21</v>
      </c>
      <c r="G10" s="317" t="s">
        <v>22</v>
      </c>
      <c r="H10" s="318" t="s">
        <v>37</v>
      </c>
      <c r="I10" s="319">
        <v>6</v>
      </c>
      <c r="J10" s="319">
        <v>7</v>
      </c>
      <c r="K10" s="317" t="s">
        <v>55</v>
      </c>
      <c r="L10" s="318" t="s">
        <v>191</v>
      </c>
      <c r="M10" s="319">
        <v>10</v>
      </c>
      <c r="N10" s="319">
        <v>11</v>
      </c>
      <c r="O10" s="317" t="s">
        <v>18</v>
      </c>
      <c r="P10" s="318" t="s">
        <v>29</v>
      </c>
      <c r="Q10" s="319">
        <v>14</v>
      </c>
      <c r="R10" s="338">
        <v>15</v>
      </c>
      <c r="S10" s="339" t="s">
        <v>65</v>
      </c>
      <c r="T10" s="318" t="s">
        <v>68</v>
      </c>
      <c r="U10" s="319">
        <v>18</v>
      </c>
      <c r="V10" s="319">
        <v>19</v>
      </c>
      <c r="W10" s="324" t="s">
        <v>66</v>
      </c>
      <c r="X10" s="326">
        <v>21</v>
      </c>
      <c r="Y10" s="320" t="s">
        <v>228</v>
      </c>
    </row>
    <row r="11" spans="1:25" s="108" customFormat="1" ht="25.5" thickBot="1" x14ac:dyDescent="0.25">
      <c r="A11" s="275" t="s">
        <v>10</v>
      </c>
      <c r="B11" s="276"/>
      <c r="C11" s="277"/>
      <c r="D11" s="278" t="s">
        <v>75</v>
      </c>
      <c r="E11" s="500" t="s">
        <v>76</v>
      </c>
      <c r="F11" s="501"/>
      <c r="G11" s="501"/>
      <c r="H11" s="501"/>
      <c r="I11" s="279"/>
      <c r="J11" s="280"/>
      <c r="K11" s="280"/>
      <c r="L11" s="280"/>
      <c r="M11" s="280"/>
      <c r="N11" s="280"/>
      <c r="O11" s="280"/>
      <c r="P11" s="280"/>
      <c r="Q11" s="280"/>
      <c r="R11" s="340"/>
      <c r="S11" s="340"/>
      <c r="T11" s="280"/>
      <c r="U11" s="281"/>
      <c r="V11" s="282"/>
      <c r="W11" s="282"/>
      <c r="X11" s="282"/>
      <c r="Y11" s="283"/>
    </row>
    <row r="12" spans="1:25" s="108" customFormat="1" ht="30" thickBot="1" x14ac:dyDescent="0.25">
      <c r="A12" s="58" t="s">
        <v>10</v>
      </c>
      <c r="B12" s="32" t="s">
        <v>10</v>
      </c>
      <c r="C12" s="36"/>
      <c r="D12" s="137" t="s">
        <v>77</v>
      </c>
      <c r="E12" s="457" t="s">
        <v>118</v>
      </c>
      <c r="F12" s="458"/>
      <c r="G12" s="458"/>
      <c r="H12" s="458"/>
      <c r="I12" s="124"/>
      <c r="J12" s="63"/>
      <c r="K12" s="63"/>
      <c r="L12" s="63"/>
      <c r="M12" s="63"/>
      <c r="N12" s="63"/>
      <c r="O12" s="63"/>
      <c r="P12" s="63"/>
      <c r="Q12" s="63"/>
      <c r="R12" s="341"/>
      <c r="S12" s="341"/>
      <c r="T12" s="63"/>
      <c r="U12" s="210"/>
      <c r="V12" s="46"/>
      <c r="W12" s="46"/>
      <c r="X12" s="46"/>
      <c r="Y12" s="211"/>
    </row>
    <row r="13" spans="1:25" x14ac:dyDescent="0.2">
      <c r="A13" s="401" t="s">
        <v>10</v>
      </c>
      <c r="B13" s="453" t="s">
        <v>10</v>
      </c>
      <c r="C13" s="453" t="s">
        <v>10</v>
      </c>
      <c r="D13" s="478"/>
      <c r="E13" s="431" t="s">
        <v>119</v>
      </c>
      <c r="F13" s="297" t="s">
        <v>19</v>
      </c>
      <c r="G13" s="28" t="s">
        <v>24</v>
      </c>
      <c r="H13" s="296" t="s">
        <v>0</v>
      </c>
      <c r="I13" s="88"/>
      <c r="J13" s="254">
        <v>1896.8</v>
      </c>
      <c r="K13" s="261">
        <f>SUM(J13-M13)</f>
        <v>1896.8</v>
      </c>
      <c r="L13" s="287">
        <v>1835.9</v>
      </c>
      <c r="M13" s="149"/>
      <c r="N13" s="254">
        <v>1701</v>
      </c>
      <c r="O13" s="261">
        <f>SUM(N13-Q13)</f>
        <v>1701</v>
      </c>
      <c r="P13" s="287">
        <v>1670</v>
      </c>
      <c r="Q13" s="149"/>
      <c r="R13" s="342">
        <f>SUM(I13+N13)</f>
        <v>1701</v>
      </c>
      <c r="S13" s="343">
        <f>SUM(J13-R13)</f>
        <v>195.79999999999995</v>
      </c>
      <c r="T13" s="313"/>
      <c r="U13" s="181" t="s">
        <v>110</v>
      </c>
      <c r="V13" s="180">
        <v>151</v>
      </c>
      <c r="W13" s="180">
        <v>151</v>
      </c>
      <c r="X13" s="180"/>
      <c r="Y13" s="249" t="s">
        <v>73</v>
      </c>
    </row>
    <row r="14" spans="1:25" ht="15.75" thickBot="1" x14ac:dyDescent="0.25">
      <c r="A14" s="401"/>
      <c r="B14" s="453"/>
      <c r="C14" s="453"/>
      <c r="D14" s="478"/>
      <c r="E14" s="432"/>
      <c r="F14" s="291" t="s">
        <v>19</v>
      </c>
      <c r="G14" s="28" t="s">
        <v>24</v>
      </c>
      <c r="H14" s="8" t="s">
        <v>0</v>
      </c>
      <c r="I14" s="96"/>
      <c r="J14" s="247">
        <v>25</v>
      </c>
      <c r="K14" s="236">
        <f>SUM(J14-M14)</f>
        <v>25</v>
      </c>
      <c r="L14" s="236"/>
      <c r="M14" s="146"/>
      <c r="N14" s="247">
        <v>46.2</v>
      </c>
      <c r="O14" s="236">
        <f>SUM(N14-Q14)</f>
        <v>46.2</v>
      </c>
      <c r="P14" s="236"/>
      <c r="Q14" s="146"/>
      <c r="R14" s="342">
        <f t="shared" ref="R14" si="0">SUM(I14+N14)</f>
        <v>46.2</v>
      </c>
      <c r="S14" s="343">
        <f t="shared" ref="S14:S19" si="1">SUM(J14-R14)</f>
        <v>-21.200000000000003</v>
      </c>
      <c r="T14" s="313"/>
      <c r="U14" s="181"/>
      <c r="V14" s="180"/>
      <c r="W14" s="180"/>
      <c r="X14" s="180"/>
      <c r="Y14" s="249" t="s">
        <v>73</v>
      </c>
    </row>
    <row r="15" spans="1:25" ht="15.75" thickBot="1" x14ac:dyDescent="0.25">
      <c r="A15" s="401"/>
      <c r="B15" s="453"/>
      <c r="C15" s="453"/>
      <c r="D15" s="478"/>
      <c r="E15" s="432"/>
      <c r="F15" s="291"/>
      <c r="G15" s="423" t="s">
        <v>27</v>
      </c>
      <c r="H15" s="424"/>
      <c r="I15" s="74">
        <f t="shared" ref="I15:M15" si="2">SUM(I13:I14)</f>
        <v>0</v>
      </c>
      <c r="J15" s="74">
        <f t="shared" si="2"/>
        <v>1921.8</v>
      </c>
      <c r="K15" s="74">
        <f t="shared" si="2"/>
        <v>1921.8</v>
      </c>
      <c r="L15" s="74">
        <f t="shared" si="2"/>
        <v>1835.9</v>
      </c>
      <c r="M15" s="74">
        <f t="shared" si="2"/>
        <v>0</v>
      </c>
      <c r="N15" s="74">
        <f t="shared" ref="N15:Q15" si="3">SUM(N13:N14)</f>
        <v>1747.2</v>
      </c>
      <c r="O15" s="74">
        <f t="shared" si="3"/>
        <v>1747.2</v>
      </c>
      <c r="P15" s="74">
        <f t="shared" si="3"/>
        <v>1670</v>
      </c>
      <c r="Q15" s="74">
        <f t="shared" si="3"/>
        <v>0</v>
      </c>
      <c r="R15" s="342">
        <f>SUM(I15+N15)</f>
        <v>1747.2</v>
      </c>
      <c r="S15" s="343">
        <f t="shared" si="1"/>
        <v>174.59999999999991</v>
      </c>
      <c r="T15" s="313"/>
      <c r="U15" s="212"/>
      <c r="V15" s="47"/>
      <c r="W15" s="47"/>
      <c r="X15" s="47"/>
      <c r="Y15" s="250"/>
    </row>
    <row r="16" spans="1:25" x14ac:dyDescent="0.2">
      <c r="A16" s="401" t="s">
        <v>10</v>
      </c>
      <c r="B16" s="402" t="s">
        <v>10</v>
      </c>
      <c r="C16" s="402" t="s">
        <v>11</v>
      </c>
      <c r="D16" s="434" t="s">
        <v>162</v>
      </c>
      <c r="E16" s="432" t="s">
        <v>166</v>
      </c>
      <c r="F16" s="291" t="s">
        <v>19</v>
      </c>
      <c r="G16" s="27" t="s">
        <v>24</v>
      </c>
      <c r="H16" s="8" t="s">
        <v>0</v>
      </c>
      <c r="I16" s="97"/>
      <c r="J16" s="97">
        <v>376.5</v>
      </c>
      <c r="K16" s="81">
        <f t="shared" ref="K16:K23" si="4">SUM(J16-M16)</f>
        <v>370.5</v>
      </c>
      <c r="L16" s="78"/>
      <c r="M16" s="178">
        <v>6</v>
      </c>
      <c r="N16" s="97">
        <v>333.2</v>
      </c>
      <c r="O16" s="81">
        <f t="shared" ref="O16:O23" si="5">SUM(N16-Q16)</f>
        <v>331.4</v>
      </c>
      <c r="P16" s="78"/>
      <c r="Q16" s="178">
        <v>1.8</v>
      </c>
      <c r="R16" s="342">
        <f t="shared" ref="R16:R21" si="6">SUM(I16+N16)</f>
        <v>333.2</v>
      </c>
      <c r="S16" s="343">
        <f t="shared" si="1"/>
        <v>43.300000000000011</v>
      </c>
      <c r="T16" s="313"/>
      <c r="U16" s="182"/>
      <c r="V16" s="265"/>
      <c r="W16" s="265"/>
      <c r="X16" s="265"/>
      <c r="Y16" s="249" t="s">
        <v>73</v>
      </c>
    </row>
    <row r="17" spans="1:25" ht="51" x14ac:dyDescent="0.2">
      <c r="A17" s="401"/>
      <c r="B17" s="402"/>
      <c r="C17" s="402"/>
      <c r="D17" s="434"/>
      <c r="E17" s="432"/>
      <c r="F17" s="305" t="s">
        <v>19</v>
      </c>
      <c r="G17" s="172" t="s">
        <v>24</v>
      </c>
      <c r="H17" s="1" t="s">
        <v>0</v>
      </c>
      <c r="I17" s="64"/>
      <c r="J17" s="64">
        <v>3</v>
      </c>
      <c r="K17" s="77">
        <f t="shared" si="4"/>
        <v>3</v>
      </c>
      <c r="L17" s="77"/>
      <c r="M17" s="189"/>
      <c r="N17" s="64">
        <v>1.6</v>
      </c>
      <c r="O17" s="77">
        <f t="shared" si="5"/>
        <v>1.6</v>
      </c>
      <c r="P17" s="77"/>
      <c r="Q17" s="189"/>
      <c r="R17" s="342">
        <f t="shared" si="6"/>
        <v>1.6</v>
      </c>
      <c r="S17" s="343">
        <f t="shared" si="1"/>
        <v>1.4</v>
      </c>
      <c r="T17" s="313"/>
      <c r="U17" s="182" t="s">
        <v>136</v>
      </c>
      <c r="V17" s="265" t="s">
        <v>31</v>
      </c>
      <c r="W17" s="265" t="s">
        <v>68</v>
      </c>
      <c r="X17" s="265"/>
      <c r="Y17" s="249" t="s">
        <v>73</v>
      </c>
    </row>
    <row r="18" spans="1:25" ht="63.75" x14ac:dyDescent="0.2">
      <c r="A18" s="401"/>
      <c r="B18" s="402"/>
      <c r="C18" s="402"/>
      <c r="D18" s="434"/>
      <c r="E18" s="432"/>
      <c r="F18" s="305" t="s">
        <v>19</v>
      </c>
      <c r="G18" s="293" t="s">
        <v>24</v>
      </c>
      <c r="H18" s="1" t="s">
        <v>0</v>
      </c>
      <c r="I18" s="68"/>
      <c r="J18" s="72"/>
      <c r="K18" s="188">
        <f t="shared" si="4"/>
        <v>0</v>
      </c>
      <c r="L18" s="95"/>
      <c r="M18" s="252"/>
      <c r="N18" s="72"/>
      <c r="O18" s="188">
        <f t="shared" si="5"/>
        <v>0</v>
      </c>
      <c r="P18" s="95"/>
      <c r="Q18" s="252"/>
      <c r="R18" s="342">
        <f t="shared" si="6"/>
        <v>0</v>
      </c>
      <c r="S18" s="343">
        <f t="shared" si="1"/>
        <v>0</v>
      </c>
      <c r="T18" s="313"/>
      <c r="U18" s="182" t="s">
        <v>155</v>
      </c>
      <c r="V18" s="265" t="s">
        <v>189</v>
      </c>
      <c r="W18" s="265" t="s">
        <v>236</v>
      </c>
      <c r="X18" s="265"/>
      <c r="Y18" s="249" t="s">
        <v>73</v>
      </c>
    </row>
    <row r="19" spans="1:25" ht="25.5" x14ac:dyDescent="0.2">
      <c r="A19" s="401"/>
      <c r="B19" s="402"/>
      <c r="C19" s="402"/>
      <c r="D19" s="434"/>
      <c r="E19" s="432"/>
      <c r="F19" s="305" t="s">
        <v>19</v>
      </c>
      <c r="G19" s="293" t="s">
        <v>24</v>
      </c>
      <c r="H19" s="1" t="s">
        <v>0</v>
      </c>
      <c r="I19" s="64"/>
      <c r="J19" s="71">
        <v>8.5</v>
      </c>
      <c r="K19" s="188">
        <f t="shared" si="4"/>
        <v>8.5</v>
      </c>
      <c r="L19" s="77"/>
      <c r="M19" s="189"/>
      <c r="N19" s="71">
        <v>8.5</v>
      </c>
      <c r="O19" s="188">
        <f t="shared" si="5"/>
        <v>8.5</v>
      </c>
      <c r="P19" s="77"/>
      <c r="Q19" s="189"/>
      <c r="R19" s="342">
        <f t="shared" si="6"/>
        <v>8.5</v>
      </c>
      <c r="S19" s="343">
        <f t="shared" si="1"/>
        <v>0</v>
      </c>
      <c r="T19" s="313"/>
      <c r="U19" s="182" t="s">
        <v>209</v>
      </c>
      <c r="V19" s="265" t="s">
        <v>20</v>
      </c>
      <c r="W19" s="265" t="s">
        <v>20</v>
      </c>
      <c r="X19" s="265"/>
      <c r="Y19" s="249" t="s">
        <v>73</v>
      </c>
    </row>
    <row r="20" spans="1:25" x14ac:dyDescent="0.2">
      <c r="A20" s="401"/>
      <c r="B20" s="402"/>
      <c r="C20" s="402"/>
      <c r="D20" s="434"/>
      <c r="E20" s="432"/>
      <c r="F20" s="305" t="s">
        <v>19</v>
      </c>
      <c r="G20" s="293" t="s">
        <v>24</v>
      </c>
      <c r="H20" s="1" t="s">
        <v>0</v>
      </c>
      <c r="I20" s="64"/>
      <c r="J20" s="71"/>
      <c r="K20" s="188">
        <f t="shared" si="4"/>
        <v>0</v>
      </c>
      <c r="L20" s="77"/>
      <c r="M20" s="189"/>
      <c r="N20" s="71"/>
      <c r="O20" s="188">
        <f t="shared" si="5"/>
        <v>0</v>
      </c>
      <c r="P20" s="77"/>
      <c r="Q20" s="189"/>
      <c r="R20" s="342">
        <f t="shared" si="6"/>
        <v>0</v>
      </c>
      <c r="S20" s="343">
        <f t="shared" ref="S20:S79" si="7">SUM(J20-R20)</f>
        <v>0</v>
      </c>
      <c r="T20" s="313"/>
      <c r="U20" s="182"/>
      <c r="V20" s="265"/>
      <c r="W20" s="265"/>
      <c r="X20" s="265"/>
      <c r="Y20" s="249" t="s">
        <v>73</v>
      </c>
    </row>
    <row r="21" spans="1:25" x14ac:dyDescent="0.2">
      <c r="A21" s="401"/>
      <c r="B21" s="402"/>
      <c r="C21" s="402"/>
      <c r="D21" s="434"/>
      <c r="E21" s="432"/>
      <c r="F21" s="305" t="s">
        <v>19</v>
      </c>
      <c r="G21" s="293" t="s">
        <v>197</v>
      </c>
      <c r="H21" s="1" t="s">
        <v>0</v>
      </c>
      <c r="I21" s="64"/>
      <c r="J21" s="71">
        <v>73.415000000000006</v>
      </c>
      <c r="K21" s="188">
        <f t="shared" si="4"/>
        <v>58.415000000000006</v>
      </c>
      <c r="L21" s="77"/>
      <c r="M21" s="189">
        <v>15</v>
      </c>
      <c r="N21" s="71">
        <v>55.3</v>
      </c>
      <c r="O21" s="188">
        <f t="shared" si="5"/>
        <v>43.199999999999996</v>
      </c>
      <c r="P21" s="77"/>
      <c r="Q21" s="189">
        <v>12.1</v>
      </c>
      <c r="R21" s="342">
        <f t="shared" si="6"/>
        <v>55.3</v>
      </c>
      <c r="S21" s="343">
        <f t="shared" si="7"/>
        <v>18.115000000000009</v>
      </c>
      <c r="T21" s="313"/>
      <c r="U21" s="286"/>
      <c r="V21" s="265"/>
      <c r="W21" s="265"/>
      <c r="X21" s="265"/>
      <c r="Y21" s="249" t="s">
        <v>73</v>
      </c>
    </row>
    <row r="22" spans="1:25" ht="25.5" x14ac:dyDescent="0.2">
      <c r="A22" s="401"/>
      <c r="B22" s="402"/>
      <c r="C22" s="402"/>
      <c r="D22" s="434"/>
      <c r="E22" s="432"/>
      <c r="F22" s="20">
        <v>1</v>
      </c>
      <c r="G22" s="301" t="s">
        <v>24</v>
      </c>
      <c r="H22" s="1" t="s">
        <v>90</v>
      </c>
      <c r="I22" s="253"/>
      <c r="J22" s="253">
        <v>3.2</v>
      </c>
      <c r="K22" s="188">
        <f t="shared" si="4"/>
        <v>3.2</v>
      </c>
      <c r="L22" s="98"/>
      <c r="M22" s="187"/>
      <c r="N22" s="253">
        <v>0.6</v>
      </c>
      <c r="O22" s="188">
        <f t="shared" si="5"/>
        <v>0.6</v>
      </c>
      <c r="P22" s="98"/>
      <c r="Q22" s="187"/>
      <c r="R22" s="342">
        <f t="shared" ref="R22:R81" si="8">SUM(I22+N22)</f>
        <v>0.6</v>
      </c>
      <c r="S22" s="343">
        <f t="shared" si="7"/>
        <v>2.6</v>
      </c>
      <c r="T22" s="313"/>
      <c r="U22" s="182" t="s">
        <v>123</v>
      </c>
      <c r="V22" s="265"/>
      <c r="W22" s="265"/>
      <c r="X22" s="265"/>
      <c r="Y22" s="249" t="s">
        <v>73</v>
      </c>
    </row>
    <row r="23" spans="1:25" ht="51.75" thickBot="1" x14ac:dyDescent="0.25">
      <c r="A23" s="401"/>
      <c r="B23" s="402"/>
      <c r="C23" s="402"/>
      <c r="D23" s="434"/>
      <c r="E23" s="432"/>
      <c r="F23" s="33">
        <v>1</v>
      </c>
      <c r="G23" s="35" t="s">
        <v>24</v>
      </c>
      <c r="H23" s="24" t="s">
        <v>90</v>
      </c>
      <c r="I23" s="125"/>
      <c r="J23" s="253">
        <v>4.5</v>
      </c>
      <c r="K23" s="150">
        <f t="shared" si="4"/>
        <v>4.5</v>
      </c>
      <c r="L23" s="94"/>
      <c r="M23" s="146"/>
      <c r="N23" s="253">
        <v>3.1</v>
      </c>
      <c r="O23" s="150">
        <f t="shared" si="5"/>
        <v>3.1</v>
      </c>
      <c r="P23" s="94"/>
      <c r="Q23" s="146"/>
      <c r="R23" s="342">
        <f t="shared" si="8"/>
        <v>3.1</v>
      </c>
      <c r="S23" s="343">
        <f t="shared" si="7"/>
        <v>1.4</v>
      </c>
      <c r="T23" s="313"/>
      <c r="U23" s="182" t="s">
        <v>144</v>
      </c>
      <c r="V23" s="265" t="s">
        <v>190</v>
      </c>
      <c r="W23" s="265" t="s">
        <v>237</v>
      </c>
      <c r="X23" s="265"/>
      <c r="Y23" s="249" t="s">
        <v>73</v>
      </c>
    </row>
    <row r="24" spans="1:25" ht="15.75" thickBot="1" x14ac:dyDescent="0.25">
      <c r="A24" s="401"/>
      <c r="B24" s="402"/>
      <c r="C24" s="402"/>
      <c r="D24" s="434"/>
      <c r="E24" s="432"/>
      <c r="F24" s="291"/>
      <c r="G24" s="423" t="s">
        <v>27</v>
      </c>
      <c r="H24" s="424"/>
      <c r="I24" s="74">
        <f t="shared" ref="I24:M24" si="9">SUM(I16:I23)</f>
        <v>0</v>
      </c>
      <c r="J24" s="74">
        <f t="shared" si="9"/>
        <v>469.11500000000001</v>
      </c>
      <c r="K24" s="74">
        <f t="shared" si="9"/>
        <v>448.11500000000001</v>
      </c>
      <c r="L24" s="74">
        <f t="shared" si="9"/>
        <v>0</v>
      </c>
      <c r="M24" s="74">
        <f t="shared" si="9"/>
        <v>21</v>
      </c>
      <c r="N24" s="74">
        <f t="shared" ref="N24:Q24" si="10">SUM(N16:N23)</f>
        <v>402.30000000000007</v>
      </c>
      <c r="O24" s="74">
        <f t="shared" si="10"/>
        <v>388.40000000000003</v>
      </c>
      <c r="P24" s="74">
        <f t="shared" si="10"/>
        <v>0</v>
      </c>
      <c r="Q24" s="74">
        <f t="shared" si="10"/>
        <v>13.9</v>
      </c>
      <c r="R24" s="342">
        <f t="shared" si="8"/>
        <v>402.30000000000007</v>
      </c>
      <c r="S24" s="343">
        <f t="shared" si="7"/>
        <v>66.814999999999941</v>
      </c>
      <c r="T24" s="313"/>
      <c r="U24" s="212"/>
      <c r="V24" s="47"/>
      <c r="W24" s="47"/>
      <c r="X24" s="47"/>
      <c r="Y24" s="250"/>
    </row>
    <row r="25" spans="1:25" ht="25.5" x14ac:dyDescent="0.2">
      <c r="A25" s="401" t="s">
        <v>10</v>
      </c>
      <c r="B25" s="402" t="s">
        <v>10</v>
      </c>
      <c r="C25" s="402" t="s">
        <v>12</v>
      </c>
      <c r="D25" s="434"/>
      <c r="E25" s="443" t="s">
        <v>116</v>
      </c>
      <c r="F25" s="291" t="s">
        <v>19</v>
      </c>
      <c r="G25" s="27" t="s">
        <v>24</v>
      </c>
      <c r="H25" s="8" t="s">
        <v>0</v>
      </c>
      <c r="I25" s="97"/>
      <c r="J25" s="254">
        <v>70.3</v>
      </c>
      <c r="K25" s="237">
        <f>SUM(J25-M25)</f>
        <v>70.3</v>
      </c>
      <c r="L25" s="237">
        <v>5</v>
      </c>
      <c r="M25" s="163"/>
      <c r="N25" s="254">
        <v>63.5</v>
      </c>
      <c r="O25" s="237">
        <f>SUM(N25-Q25)</f>
        <v>63.5</v>
      </c>
      <c r="P25" s="237">
        <v>6.2</v>
      </c>
      <c r="Q25" s="163"/>
      <c r="R25" s="342">
        <f t="shared" si="8"/>
        <v>63.5</v>
      </c>
      <c r="S25" s="343">
        <f t="shared" si="7"/>
        <v>6.7999999999999972</v>
      </c>
      <c r="T25" s="313"/>
      <c r="U25" s="179" t="s">
        <v>128</v>
      </c>
      <c r="V25" s="265" t="s">
        <v>191</v>
      </c>
      <c r="W25" s="265" t="s">
        <v>17</v>
      </c>
      <c r="X25" s="265"/>
      <c r="Y25" s="249" t="s">
        <v>73</v>
      </c>
    </row>
    <row r="26" spans="1:25" ht="15.75" thickBot="1" x14ac:dyDescent="0.25">
      <c r="A26" s="401"/>
      <c r="B26" s="402"/>
      <c r="C26" s="402"/>
      <c r="D26" s="434"/>
      <c r="E26" s="443"/>
      <c r="F26" s="291" t="s">
        <v>19</v>
      </c>
      <c r="G26" s="246" t="s">
        <v>24</v>
      </c>
      <c r="H26" s="9"/>
      <c r="I26" s="100"/>
      <c r="J26" s="247"/>
      <c r="K26" s="248">
        <f>SUM(J26-M26)</f>
        <v>0</v>
      </c>
      <c r="L26" s="248"/>
      <c r="M26" s="214"/>
      <c r="N26" s="247"/>
      <c r="O26" s="248">
        <f>SUM(N26-Q26)</f>
        <v>0</v>
      </c>
      <c r="P26" s="248"/>
      <c r="Q26" s="214"/>
      <c r="R26" s="342">
        <f t="shared" si="8"/>
        <v>0</v>
      </c>
      <c r="S26" s="343">
        <f t="shared" si="7"/>
        <v>0</v>
      </c>
      <c r="T26" s="313"/>
      <c r="U26" s="179" t="s">
        <v>114</v>
      </c>
      <c r="V26" s="265" t="s">
        <v>80</v>
      </c>
      <c r="W26" s="265" t="s">
        <v>80</v>
      </c>
      <c r="X26" s="265"/>
      <c r="Y26" s="249" t="s">
        <v>73</v>
      </c>
    </row>
    <row r="27" spans="1:25" ht="15.75" thickBot="1" x14ac:dyDescent="0.25">
      <c r="A27" s="401"/>
      <c r="B27" s="402"/>
      <c r="C27" s="402"/>
      <c r="D27" s="434"/>
      <c r="E27" s="443"/>
      <c r="F27" s="291"/>
      <c r="G27" s="423" t="s">
        <v>27</v>
      </c>
      <c r="H27" s="466"/>
      <c r="I27" s="74">
        <f t="shared" ref="I27:M27" si="11">SUM(I25:I26)</f>
        <v>0</v>
      </c>
      <c r="J27" s="74">
        <f t="shared" si="11"/>
        <v>70.3</v>
      </c>
      <c r="K27" s="74">
        <f t="shared" si="11"/>
        <v>70.3</v>
      </c>
      <c r="L27" s="74">
        <f t="shared" si="11"/>
        <v>5</v>
      </c>
      <c r="M27" s="74">
        <f t="shared" si="11"/>
        <v>0</v>
      </c>
      <c r="N27" s="74">
        <f t="shared" ref="N27:Q27" si="12">SUM(N25:N26)</f>
        <v>63.5</v>
      </c>
      <c r="O27" s="74">
        <f t="shared" si="12"/>
        <v>63.5</v>
      </c>
      <c r="P27" s="74">
        <f t="shared" si="12"/>
        <v>6.2</v>
      </c>
      <c r="Q27" s="74">
        <f t="shared" si="12"/>
        <v>0</v>
      </c>
      <c r="R27" s="342">
        <f t="shared" si="8"/>
        <v>63.5</v>
      </c>
      <c r="S27" s="343">
        <f t="shared" si="7"/>
        <v>6.7999999999999972</v>
      </c>
      <c r="T27" s="313"/>
      <c r="U27" s="212"/>
      <c r="V27" s="47"/>
      <c r="W27" s="47"/>
      <c r="X27" s="47"/>
      <c r="Y27" s="250"/>
    </row>
    <row r="28" spans="1:25" ht="25.5" x14ac:dyDescent="0.2">
      <c r="A28" s="401" t="s">
        <v>10</v>
      </c>
      <c r="B28" s="402" t="s">
        <v>10</v>
      </c>
      <c r="C28" s="402" t="s">
        <v>13</v>
      </c>
      <c r="D28" s="434"/>
      <c r="E28" s="443" t="s">
        <v>157</v>
      </c>
      <c r="F28" s="297" t="s">
        <v>19</v>
      </c>
      <c r="G28" s="28" t="s">
        <v>24</v>
      </c>
      <c r="H28" s="296" t="s">
        <v>0</v>
      </c>
      <c r="I28" s="99"/>
      <c r="J28" s="244">
        <v>151.4</v>
      </c>
      <c r="K28" s="245">
        <f>SUM(J28-M28)</f>
        <v>151.4</v>
      </c>
      <c r="L28" s="245">
        <v>149.19999999999999</v>
      </c>
      <c r="M28" s="187"/>
      <c r="N28" s="244">
        <v>145.19999999999999</v>
      </c>
      <c r="O28" s="245">
        <f>SUM(N28-Q28)</f>
        <v>145.19999999999999</v>
      </c>
      <c r="P28" s="245">
        <v>143.1</v>
      </c>
      <c r="Q28" s="187"/>
      <c r="R28" s="342">
        <f t="shared" si="8"/>
        <v>145.19999999999999</v>
      </c>
      <c r="S28" s="343">
        <f t="shared" si="7"/>
        <v>6.2000000000000171</v>
      </c>
      <c r="T28" s="313"/>
      <c r="U28" s="179" t="s">
        <v>192</v>
      </c>
      <c r="V28" s="265" t="s">
        <v>37</v>
      </c>
      <c r="W28" s="265" t="s">
        <v>37</v>
      </c>
      <c r="X28" s="265"/>
      <c r="Y28" s="249" t="s">
        <v>73</v>
      </c>
    </row>
    <row r="29" spans="1:25" ht="15.75" thickBot="1" x14ac:dyDescent="0.25">
      <c r="A29" s="401"/>
      <c r="B29" s="402"/>
      <c r="C29" s="402"/>
      <c r="D29" s="434"/>
      <c r="E29" s="443"/>
      <c r="F29" s="291"/>
      <c r="G29" s="29"/>
      <c r="H29" s="10"/>
      <c r="I29" s="155"/>
      <c r="J29" s="183"/>
      <c r="K29" s="174">
        <f>SUM(J29-M29)</f>
        <v>0</v>
      </c>
      <c r="L29" s="83"/>
      <c r="M29" s="148"/>
      <c r="N29" s="183"/>
      <c r="O29" s="174">
        <f>SUM(N29-Q29)</f>
        <v>0</v>
      </c>
      <c r="P29" s="83"/>
      <c r="Q29" s="148"/>
      <c r="R29" s="342">
        <f t="shared" si="8"/>
        <v>0</v>
      </c>
      <c r="S29" s="343">
        <f t="shared" si="7"/>
        <v>0</v>
      </c>
      <c r="T29" s="313"/>
      <c r="U29" s="179"/>
      <c r="V29" s="265"/>
      <c r="W29" s="265"/>
      <c r="X29" s="265"/>
      <c r="Y29" s="249"/>
    </row>
    <row r="30" spans="1:25" ht="15.75" thickBot="1" x14ac:dyDescent="0.25">
      <c r="A30" s="401"/>
      <c r="B30" s="402"/>
      <c r="C30" s="402"/>
      <c r="D30" s="434"/>
      <c r="E30" s="443"/>
      <c r="F30" s="291"/>
      <c r="G30" s="423" t="s">
        <v>27</v>
      </c>
      <c r="H30" s="466"/>
      <c r="I30" s="74">
        <f t="shared" ref="I30:M30" si="13">SUM(I28+I29)</f>
        <v>0</v>
      </c>
      <c r="J30" s="101">
        <f t="shared" si="13"/>
        <v>151.4</v>
      </c>
      <c r="K30" s="269">
        <f t="shared" si="13"/>
        <v>151.4</v>
      </c>
      <c r="L30" s="106">
        <f t="shared" si="13"/>
        <v>149.19999999999999</v>
      </c>
      <c r="M30" s="147">
        <f t="shared" si="13"/>
        <v>0</v>
      </c>
      <c r="N30" s="101">
        <f t="shared" ref="N30:Q30" si="14">SUM(N28+N29)</f>
        <v>145.19999999999999</v>
      </c>
      <c r="O30" s="269">
        <f t="shared" si="14"/>
        <v>145.19999999999999</v>
      </c>
      <c r="P30" s="106">
        <f t="shared" si="14"/>
        <v>143.1</v>
      </c>
      <c r="Q30" s="147">
        <f t="shared" si="14"/>
        <v>0</v>
      </c>
      <c r="R30" s="342">
        <f t="shared" si="8"/>
        <v>145.19999999999999</v>
      </c>
      <c r="S30" s="343">
        <f t="shared" si="7"/>
        <v>6.2000000000000171</v>
      </c>
      <c r="T30" s="313"/>
      <c r="U30" s="212"/>
      <c r="V30" s="47"/>
      <c r="W30" s="47"/>
      <c r="X30" s="47"/>
      <c r="Y30" s="250"/>
    </row>
    <row r="31" spans="1:25" x14ac:dyDescent="0.2">
      <c r="A31" s="401" t="s">
        <v>10</v>
      </c>
      <c r="B31" s="402" t="s">
        <v>10</v>
      </c>
      <c r="C31" s="402" t="s">
        <v>14</v>
      </c>
      <c r="D31" s="434"/>
      <c r="E31" s="443" t="s">
        <v>115</v>
      </c>
      <c r="F31" s="291" t="s">
        <v>19</v>
      </c>
      <c r="G31" s="27" t="s">
        <v>24</v>
      </c>
      <c r="H31" s="8" t="s">
        <v>0</v>
      </c>
      <c r="I31" s="97"/>
      <c r="J31" s="97">
        <v>8.5</v>
      </c>
      <c r="K31" s="87">
        <f>SUM(J31-M31)</f>
        <v>8.5</v>
      </c>
      <c r="L31" s="87"/>
      <c r="M31" s="149"/>
      <c r="N31" s="97">
        <v>9</v>
      </c>
      <c r="O31" s="87">
        <f>SUM(N31-Q31)</f>
        <v>9</v>
      </c>
      <c r="P31" s="87"/>
      <c r="Q31" s="149"/>
      <c r="R31" s="342">
        <f t="shared" si="8"/>
        <v>9</v>
      </c>
      <c r="S31" s="343">
        <f t="shared" si="7"/>
        <v>-0.5</v>
      </c>
      <c r="T31" s="313"/>
      <c r="U31" s="179"/>
      <c r="V31" s="265"/>
      <c r="W31" s="265"/>
      <c r="X31" s="265"/>
      <c r="Y31" s="249" t="s">
        <v>73</v>
      </c>
    </row>
    <row r="32" spans="1:25" ht="15.75" thickBot="1" x14ac:dyDescent="0.25">
      <c r="A32" s="401"/>
      <c r="B32" s="402"/>
      <c r="C32" s="402"/>
      <c r="D32" s="434"/>
      <c r="E32" s="443"/>
      <c r="F32" s="291"/>
      <c r="G32" s="29"/>
      <c r="H32" s="10"/>
      <c r="I32" s="155"/>
      <c r="J32" s="84"/>
      <c r="K32" s="83">
        <f>SUM(J32-M32)</f>
        <v>0</v>
      </c>
      <c r="L32" s="83"/>
      <c r="M32" s="148"/>
      <c r="N32" s="84"/>
      <c r="O32" s="83">
        <f>SUM(N32-Q32)</f>
        <v>0</v>
      </c>
      <c r="P32" s="83"/>
      <c r="Q32" s="148"/>
      <c r="R32" s="342">
        <f t="shared" si="8"/>
        <v>0</v>
      </c>
      <c r="S32" s="343">
        <f t="shared" si="7"/>
        <v>0</v>
      </c>
      <c r="T32" s="313"/>
      <c r="U32" s="179"/>
      <c r="V32" s="265"/>
      <c r="W32" s="265"/>
      <c r="X32" s="265"/>
      <c r="Y32" s="249"/>
    </row>
    <row r="33" spans="1:25" ht="15.75" thickBot="1" x14ac:dyDescent="0.25">
      <c r="A33" s="401"/>
      <c r="B33" s="402"/>
      <c r="C33" s="402"/>
      <c r="D33" s="434"/>
      <c r="E33" s="443"/>
      <c r="F33" s="291"/>
      <c r="G33" s="423" t="s">
        <v>27</v>
      </c>
      <c r="H33" s="466"/>
      <c r="I33" s="74">
        <f t="shared" ref="I33:M33" si="15">SUM(I31+I32)</f>
        <v>0</v>
      </c>
      <c r="J33" s="80">
        <f t="shared" si="15"/>
        <v>8.5</v>
      </c>
      <c r="K33" s="106">
        <f t="shared" si="15"/>
        <v>8.5</v>
      </c>
      <c r="L33" s="106">
        <f t="shared" si="15"/>
        <v>0</v>
      </c>
      <c r="M33" s="147">
        <f t="shared" si="15"/>
        <v>0</v>
      </c>
      <c r="N33" s="80">
        <f t="shared" ref="N33:Q33" si="16">SUM(N31+N32)</f>
        <v>9</v>
      </c>
      <c r="O33" s="106">
        <f t="shared" si="16"/>
        <v>9</v>
      </c>
      <c r="P33" s="106">
        <f t="shared" si="16"/>
        <v>0</v>
      </c>
      <c r="Q33" s="147">
        <f t="shared" si="16"/>
        <v>0</v>
      </c>
      <c r="R33" s="342">
        <f t="shared" si="8"/>
        <v>9</v>
      </c>
      <c r="S33" s="343">
        <f t="shared" si="7"/>
        <v>-0.5</v>
      </c>
      <c r="T33" s="313"/>
      <c r="U33" s="212"/>
      <c r="V33" s="47"/>
      <c r="W33" s="47"/>
      <c r="X33" s="47"/>
      <c r="Y33" s="250"/>
    </row>
    <row r="34" spans="1:25" ht="25.5" x14ac:dyDescent="0.2">
      <c r="A34" s="401" t="s">
        <v>10</v>
      </c>
      <c r="B34" s="402" t="s">
        <v>10</v>
      </c>
      <c r="C34" s="402" t="s">
        <v>15</v>
      </c>
      <c r="D34" s="434" t="s">
        <v>165</v>
      </c>
      <c r="E34" s="443" t="s">
        <v>146</v>
      </c>
      <c r="F34" s="291" t="s">
        <v>19</v>
      </c>
      <c r="G34" s="239" t="s">
        <v>24</v>
      </c>
      <c r="H34" s="240" t="s">
        <v>60</v>
      </c>
      <c r="I34" s="70"/>
      <c r="J34" s="97">
        <v>1</v>
      </c>
      <c r="K34" s="87">
        <f>SUM(J34-M34)</f>
        <v>1</v>
      </c>
      <c r="L34" s="87"/>
      <c r="M34" s="149"/>
      <c r="N34" s="97">
        <v>0.9</v>
      </c>
      <c r="O34" s="87">
        <f>SUM(N34-Q34)</f>
        <v>0.9</v>
      </c>
      <c r="P34" s="87"/>
      <c r="Q34" s="149"/>
      <c r="R34" s="342">
        <f t="shared" si="8"/>
        <v>0.9</v>
      </c>
      <c r="S34" s="343">
        <f t="shared" si="7"/>
        <v>9.9999999999999978E-2</v>
      </c>
      <c r="T34" s="313"/>
      <c r="U34" s="227" t="s">
        <v>147</v>
      </c>
      <c r="V34" s="241">
        <v>17</v>
      </c>
      <c r="W34" s="241">
        <v>17</v>
      </c>
      <c r="X34" s="241"/>
      <c r="Y34" s="249" t="s">
        <v>73</v>
      </c>
    </row>
    <row r="35" spans="1:25" ht="51" x14ac:dyDescent="0.2">
      <c r="A35" s="401"/>
      <c r="B35" s="402"/>
      <c r="C35" s="402"/>
      <c r="D35" s="434"/>
      <c r="E35" s="443"/>
      <c r="F35" s="291" t="s">
        <v>19</v>
      </c>
      <c r="G35" s="301" t="s">
        <v>24</v>
      </c>
      <c r="H35" s="9" t="s">
        <v>60</v>
      </c>
      <c r="I35" s="72"/>
      <c r="J35" s="68"/>
      <c r="K35" s="95">
        <f>SUM(J35-M35)</f>
        <v>0</v>
      </c>
      <c r="L35" s="95"/>
      <c r="M35" s="94"/>
      <c r="N35" s="68"/>
      <c r="O35" s="95">
        <f>SUM(N35-Q35)</f>
        <v>0</v>
      </c>
      <c r="P35" s="95"/>
      <c r="Q35" s="94"/>
      <c r="R35" s="342">
        <f t="shared" si="8"/>
        <v>0</v>
      </c>
      <c r="S35" s="343">
        <f t="shared" si="7"/>
        <v>0</v>
      </c>
      <c r="T35" s="313"/>
      <c r="U35" s="227" t="s">
        <v>148</v>
      </c>
      <c r="V35" s="241" t="s">
        <v>171</v>
      </c>
      <c r="W35" s="241" t="s">
        <v>249</v>
      </c>
      <c r="X35" s="241"/>
      <c r="Y35" s="249" t="s">
        <v>73</v>
      </c>
    </row>
    <row r="36" spans="1:25" ht="38.25" x14ac:dyDescent="0.2">
      <c r="A36" s="401"/>
      <c r="B36" s="402"/>
      <c r="C36" s="402"/>
      <c r="D36" s="434"/>
      <c r="E36" s="443"/>
      <c r="F36" s="291" t="s">
        <v>19</v>
      </c>
      <c r="G36" s="301" t="s">
        <v>24</v>
      </c>
      <c r="H36" s="9" t="s">
        <v>60</v>
      </c>
      <c r="I36" s="72"/>
      <c r="J36" s="68"/>
      <c r="K36" s="95">
        <f t="shared" ref="K36:K39" si="17">SUM(J36-M36)</f>
        <v>0</v>
      </c>
      <c r="L36" s="169"/>
      <c r="M36" s="104"/>
      <c r="N36" s="68"/>
      <c r="O36" s="95">
        <f t="shared" ref="O36:O39" si="18">SUM(N36-Q36)</f>
        <v>0</v>
      </c>
      <c r="P36" s="169"/>
      <c r="Q36" s="104"/>
      <c r="R36" s="342">
        <f t="shared" si="8"/>
        <v>0</v>
      </c>
      <c r="S36" s="343">
        <f t="shared" si="7"/>
        <v>0</v>
      </c>
      <c r="T36" s="313"/>
      <c r="U36" s="227" t="s">
        <v>149</v>
      </c>
      <c r="V36" s="241">
        <v>4</v>
      </c>
      <c r="W36" s="241">
        <v>0</v>
      </c>
      <c r="X36" s="241"/>
      <c r="Y36" s="249" t="s">
        <v>73</v>
      </c>
    </row>
    <row r="37" spans="1:25" ht="38.25" x14ac:dyDescent="0.2">
      <c r="A37" s="401"/>
      <c r="B37" s="402"/>
      <c r="C37" s="402"/>
      <c r="D37" s="434"/>
      <c r="E37" s="443"/>
      <c r="F37" s="291" t="s">
        <v>19</v>
      </c>
      <c r="G37" s="301" t="s">
        <v>24</v>
      </c>
      <c r="H37" s="9" t="s">
        <v>60</v>
      </c>
      <c r="I37" s="72"/>
      <c r="J37" s="68"/>
      <c r="K37" s="95">
        <f t="shared" si="17"/>
        <v>0</v>
      </c>
      <c r="L37" s="169"/>
      <c r="M37" s="104"/>
      <c r="N37" s="68"/>
      <c r="O37" s="95">
        <f t="shared" si="18"/>
        <v>0</v>
      </c>
      <c r="P37" s="169"/>
      <c r="Q37" s="104"/>
      <c r="R37" s="342">
        <f t="shared" si="8"/>
        <v>0</v>
      </c>
      <c r="S37" s="343">
        <f t="shared" si="7"/>
        <v>0</v>
      </c>
      <c r="T37" s="313"/>
      <c r="U37" s="227" t="s">
        <v>150</v>
      </c>
      <c r="V37" s="241">
        <v>7</v>
      </c>
      <c r="W37" s="241">
        <v>0</v>
      </c>
      <c r="X37" s="241"/>
      <c r="Y37" s="249" t="s">
        <v>73</v>
      </c>
    </row>
    <row r="38" spans="1:25" ht="38.25" x14ac:dyDescent="0.2">
      <c r="A38" s="401"/>
      <c r="B38" s="402"/>
      <c r="C38" s="402"/>
      <c r="D38" s="434"/>
      <c r="E38" s="443"/>
      <c r="F38" s="291" t="s">
        <v>19</v>
      </c>
      <c r="G38" s="301" t="s">
        <v>24</v>
      </c>
      <c r="H38" s="9" t="s">
        <v>60</v>
      </c>
      <c r="I38" s="72"/>
      <c r="J38" s="68"/>
      <c r="K38" s="95">
        <f t="shared" si="17"/>
        <v>0</v>
      </c>
      <c r="L38" s="169"/>
      <c r="M38" s="104"/>
      <c r="N38" s="68"/>
      <c r="O38" s="95">
        <f t="shared" si="18"/>
        <v>0</v>
      </c>
      <c r="P38" s="169"/>
      <c r="Q38" s="104"/>
      <c r="R38" s="342">
        <f t="shared" si="8"/>
        <v>0</v>
      </c>
      <c r="S38" s="343">
        <f t="shared" si="7"/>
        <v>0</v>
      </c>
      <c r="T38" s="313"/>
      <c r="U38" s="227" t="s">
        <v>250</v>
      </c>
      <c r="V38" s="241">
        <v>120</v>
      </c>
      <c r="W38" s="241">
        <v>0</v>
      </c>
      <c r="X38" s="241"/>
      <c r="Y38" s="249" t="s">
        <v>73</v>
      </c>
    </row>
    <row r="39" spans="1:25" ht="15.75" thickBot="1" x14ac:dyDescent="0.25">
      <c r="A39" s="401"/>
      <c r="B39" s="402"/>
      <c r="C39" s="402"/>
      <c r="D39" s="434"/>
      <c r="E39" s="443"/>
      <c r="F39" s="291" t="s">
        <v>19</v>
      </c>
      <c r="G39" s="301" t="s">
        <v>24</v>
      </c>
      <c r="H39" s="9" t="s">
        <v>60</v>
      </c>
      <c r="I39" s="72"/>
      <c r="J39" s="72"/>
      <c r="K39" s="188">
        <f t="shared" si="17"/>
        <v>0</v>
      </c>
      <c r="L39" s="169"/>
      <c r="M39" s="104"/>
      <c r="N39" s="72"/>
      <c r="O39" s="188">
        <f t="shared" si="18"/>
        <v>0</v>
      </c>
      <c r="P39" s="169"/>
      <c r="Q39" s="104"/>
      <c r="R39" s="342">
        <f t="shared" si="8"/>
        <v>0</v>
      </c>
      <c r="S39" s="343">
        <f t="shared" si="7"/>
        <v>0</v>
      </c>
      <c r="T39" s="313"/>
      <c r="U39" s="227"/>
      <c r="V39" s="241"/>
      <c r="W39" s="241"/>
      <c r="X39" s="241"/>
      <c r="Y39" s="249" t="s">
        <v>73</v>
      </c>
    </row>
    <row r="40" spans="1:25" ht="15.75" thickBot="1" x14ac:dyDescent="0.25">
      <c r="A40" s="401"/>
      <c r="B40" s="402"/>
      <c r="C40" s="402"/>
      <c r="D40" s="434"/>
      <c r="E40" s="432"/>
      <c r="F40" s="291"/>
      <c r="G40" s="423" t="s">
        <v>27</v>
      </c>
      <c r="H40" s="424"/>
      <c r="I40" s="74">
        <f t="shared" ref="I40:M40" si="19">SUM(I34:I39)</f>
        <v>0</v>
      </c>
      <c r="J40" s="74">
        <f t="shared" si="19"/>
        <v>1</v>
      </c>
      <c r="K40" s="74">
        <f t="shared" si="19"/>
        <v>1</v>
      </c>
      <c r="L40" s="74">
        <f t="shared" si="19"/>
        <v>0</v>
      </c>
      <c r="M40" s="74">
        <f t="shared" si="19"/>
        <v>0</v>
      </c>
      <c r="N40" s="74">
        <f t="shared" ref="N40:Q40" si="20">SUM(N34:N39)</f>
        <v>0.9</v>
      </c>
      <c r="O40" s="74">
        <f t="shared" si="20"/>
        <v>0.9</v>
      </c>
      <c r="P40" s="74">
        <f t="shared" si="20"/>
        <v>0</v>
      </c>
      <c r="Q40" s="74">
        <f t="shared" si="20"/>
        <v>0</v>
      </c>
      <c r="R40" s="342">
        <f t="shared" si="8"/>
        <v>0.9</v>
      </c>
      <c r="S40" s="343">
        <f t="shared" si="7"/>
        <v>9.9999999999999978E-2</v>
      </c>
      <c r="T40" s="313"/>
      <c r="U40" s="179"/>
      <c r="V40" s="241"/>
      <c r="W40" s="241"/>
      <c r="X40" s="241"/>
      <c r="Y40" s="250"/>
    </row>
    <row r="41" spans="1:25" ht="25.5" x14ac:dyDescent="0.2">
      <c r="A41" s="401" t="s">
        <v>10</v>
      </c>
      <c r="B41" s="402" t="s">
        <v>10</v>
      </c>
      <c r="C41" s="402" t="s">
        <v>16</v>
      </c>
      <c r="D41" s="434" t="s">
        <v>78</v>
      </c>
      <c r="E41" s="509" t="s">
        <v>120</v>
      </c>
      <c r="F41" s="21">
        <v>1</v>
      </c>
      <c r="G41" s="28" t="s">
        <v>24</v>
      </c>
      <c r="H41" s="296" t="s">
        <v>0</v>
      </c>
      <c r="I41" s="71"/>
      <c r="J41" s="71">
        <v>5</v>
      </c>
      <c r="K41" s="186">
        <f>SUM(J41-M41)</f>
        <v>5</v>
      </c>
      <c r="L41" s="98"/>
      <c r="M41" s="187"/>
      <c r="N41" s="71">
        <v>2.8</v>
      </c>
      <c r="O41" s="186">
        <f>SUM(N41-Q41)</f>
        <v>2.8</v>
      </c>
      <c r="P41" s="98"/>
      <c r="Q41" s="187"/>
      <c r="R41" s="342">
        <f t="shared" si="8"/>
        <v>2.8</v>
      </c>
      <c r="S41" s="343">
        <f t="shared" si="7"/>
        <v>2.2000000000000002</v>
      </c>
      <c r="T41" s="313"/>
      <c r="U41" s="181" t="s">
        <v>70</v>
      </c>
      <c r="V41" s="265" t="s">
        <v>193</v>
      </c>
      <c r="W41" s="265" t="s">
        <v>229</v>
      </c>
      <c r="X41" s="265"/>
      <c r="Y41" s="249" t="s">
        <v>73</v>
      </c>
    </row>
    <row r="42" spans="1:25" ht="15.75" thickBot="1" x14ac:dyDescent="0.25">
      <c r="A42" s="401"/>
      <c r="B42" s="402"/>
      <c r="C42" s="402"/>
      <c r="D42" s="434"/>
      <c r="E42" s="442"/>
      <c r="F42" s="20">
        <v>1</v>
      </c>
      <c r="G42" s="28" t="s">
        <v>24</v>
      </c>
      <c r="H42" s="1" t="s">
        <v>0</v>
      </c>
      <c r="I42" s="126"/>
      <c r="J42" s="66"/>
      <c r="K42" s="82">
        <f>SUM(J42-M42)</f>
        <v>0</v>
      </c>
      <c r="L42" s="82"/>
      <c r="M42" s="83"/>
      <c r="N42" s="66"/>
      <c r="O42" s="82">
        <f>SUM(N42-Q42)</f>
        <v>0</v>
      </c>
      <c r="P42" s="82"/>
      <c r="Q42" s="83"/>
      <c r="R42" s="342">
        <f t="shared" si="8"/>
        <v>0</v>
      </c>
      <c r="S42" s="343">
        <f t="shared" si="7"/>
        <v>0</v>
      </c>
      <c r="T42" s="313"/>
      <c r="U42" s="181"/>
      <c r="V42" s="265"/>
      <c r="W42" s="265"/>
      <c r="X42" s="265"/>
      <c r="Y42" s="249" t="s">
        <v>73</v>
      </c>
    </row>
    <row r="43" spans="1:25" ht="15.75" thickBot="1" x14ac:dyDescent="0.25">
      <c r="A43" s="401"/>
      <c r="B43" s="402"/>
      <c r="C43" s="402"/>
      <c r="D43" s="434"/>
      <c r="E43" s="442"/>
      <c r="F43" s="20"/>
      <c r="G43" s="423" t="s">
        <v>27</v>
      </c>
      <c r="H43" s="424"/>
      <c r="I43" s="113">
        <f t="shared" ref="I43:M43" si="21">SUM(I41:I42)</f>
        <v>0</v>
      </c>
      <c r="J43" s="65">
        <f t="shared" si="21"/>
        <v>5</v>
      </c>
      <c r="K43" s="65">
        <f t="shared" si="21"/>
        <v>5</v>
      </c>
      <c r="L43" s="65">
        <f t="shared" si="21"/>
        <v>0</v>
      </c>
      <c r="M43" s="80">
        <f t="shared" si="21"/>
        <v>0</v>
      </c>
      <c r="N43" s="65">
        <f t="shared" ref="N43:Q43" si="22">SUM(N41:N42)</f>
        <v>2.8</v>
      </c>
      <c r="O43" s="65">
        <f t="shared" si="22"/>
        <v>2.8</v>
      </c>
      <c r="P43" s="65">
        <f t="shared" si="22"/>
        <v>0</v>
      </c>
      <c r="Q43" s="80">
        <f t="shared" si="22"/>
        <v>0</v>
      </c>
      <c r="R43" s="342">
        <f t="shared" si="8"/>
        <v>2.8</v>
      </c>
      <c r="S43" s="343">
        <f t="shared" si="7"/>
        <v>2.2000000000000002</v>
      </c>
      <c r="T43" s="313"/>
      <c r="U43" s="212"/>
      <c r="V43" s="47"/>
      <c r="W43" s="47"/>
      <c r="X43" s="47"/>
      <c r="Y43" s="250"/>
    </row>
    <row r="44" spans="1:25" ht="75.75" customHeight="1" x14ac:dyDescent="0.2">
      <c r="A44" s="401" t="s">
        <v>10</v>
      </c>
      <c r="B44" s="402" t="s">
        <v>10</v>
      </c>
      <c r="C44" s="402" t="s">
        <v>41</v>
      </c>
      <c r="D44" s="434"/>
      <c r="E44" s="443" t="s">
        <v>122</v>
      </c>
      <c r="F44" s="291" t="s">
        <v>19</v>
      </c>
      <c r="G44" s="27" t="s">
        <v>24</v>
      </c>
      <c r="H44" s="1" t="s">
        <v>90</v>
      </c>
      <c r="I44" s="256"/>
      <c r="J44" s="256">
        <v>26</v>
      </c>
      <c r="K44" s="162">
        <f>SUM(J44-M44)</f>
        <v>23</v>
      </c>
      <c r="L44" s="162"/>
      <c r="M44" s="163">
        <v>3</v>
      </c>
      <c r="N44" s="256">
        <v>10.1</v>
      </c>
      <c r="O44" s="162">
        <f>SUM(N44-Q44)</f>
        <v>10.1</v>
      </c>
      <c r="P44" s="162"/>
      <c r="Q44" s="163"/>
      <c r="R44" s="342">
        <f t="shared" si="8"/>
        <v>10.1</v>
      </c>
      <c r="S44" s="343">
        <f t="shared" si="7"/>
        <v>15.9</v>
      </c>
      <c r="T44" s="313"/>
      <c r="U44" s="179" t="s">
        <v>251</v>
      </c>
      <c r="V44" s="265" t="s">
        <v>172</v>
      </c>
      <c r="W44" s="265" t="s">
        <v>172</v>
      </c>
      <c r="X44" s="265"/>
      <c r="Y44" s="249" t="s">
        <v>73</v>
      </c>
    </row>
    <row r="45" spans="1:25" ht="15.75" thickBot="1" x14ac:dyDescent="0.25">
      <c r="A45" s="401"/>
      <c r="B45" s="402"/>
      <c r="C45" s="402"/>
      <c r="D45" s="434"/>
      <c r="E45" s="443"/>
      <c r="F45" s="291" t="s">
        <v>19</v>
      </c>
      <c r="G45" s="30" t="s">
        <v>24</v>
      </c>
      <c r="H45" s="11" t="s">
        <v>90</v>
      </c>
      <c r="I45" s="257"/>
      <c r="J45" s="257">
        <v>0.5</v>
      </c>
      <c r="K45" s="188">
        <f>SUM(J45-M45)</f>
        <v>0.5</v>
      </c>
      <c r="L45" s="89"/>
      <c r="M45" s="90"/>
      <c r="N45" s="257"/>
      <c r="O45" s="188">
        <f>SUM(N45-Q45)</f>
        <v>0</v>
      </c>
      <c r="P45" s="89"/>
      <c r="Q45" s="90"/>
      <c r="R45" s="342">
        <f t="shared" si="8"/>
        <v>0</v>
      </c>
      <c r="S45" s="343">
        <f t="shared" si="7"/>
        <v>0.5</v>
      </c>
      <c r="T45" s="313"/>
      <c r="U45" s="181"/>
      <c r="V45" s="265"/>
      <c r="W45" s="265"/>
      <c r="X45" s="265"/>
      <c r="Y45" s="249" t="s">
        <v>73</v>
      </c>
    </row>
    <row r="46" spans="1:25" ht="15.75" thickBot="1" x14ac:dyDescent="0.25">
      <c r="A46" s="401"/>
      <c r="B46" s="402"/>
      <c r="C46" s="402"/>
      <c r="D46" s="434"/>
      <c r="E46" s="432"/>
      <c r="F46" s="291"/>
      <c r="G46" s="423" t="s">
        <v>27</v>
      </c>
      <c r="H46" s="424"/>
      <c r="I46" s="74">
        <f t="shared" ref="I46" si="23">SUM(I44+I45)</f>
        <v>0</v>
      </c>
      <c r="J46" s="74">
        <f t="shared" ref="J46:M46" si="24">SUM(J44+J45)</f>
        <v>26.5</v>
      </c>
      <c r="K46" s="74">
        <f t="shared" si="24"/>
        <v>23.5</v>
      </c>
      <c r="L46" s="65">
        <f t="shared" si="24"/>
        <v>0</v>
      </c>
      <c r="M46" s="86">
        <f t="shared" si="24"/>
        <v>3</v>
      </c>
      <c r="N46" s="74">
        <f t="shared" ref="N46:Q46" si="25">SUM(N44+N45)</f>
        <v>10.1</v>
      </c>
      <c r="O46" s="74">
        <f t="shared" si="25"/>
        <v>10.1</v>
      </c>
      <c r="P46" s="65">
        <f t="shared" si="25"/>
        <v>0</v>
      </c>
      <c r="Q46" s="86">
        <f t="shared" si="25"/>
        <v>0</v>
      </c>
      <c r="R46" s="342">
        <f t="shared" si="8"/>
        <v>10.1</v>
      </c>
      <c r="S46" s="343">
        <f t="shared" si="7"/>
        <v>16.399999999999999</v>
      </c>
      <c r="T46" s="313"/>
      <c r="U46" s="212"/>
      <c r="V46" s="47"/>
      <c r="W46" s="47"/>
      <c r="X46" s="47"/>
      <c r="Y46" s="250"/>
    </row>
    <row r="47" spans="1:25" ht="63.75" x14ac:dyDescent="0.2">
      <c r="A47" s="401" t="s">
        <v>10</v>
      </c>
      <c r="B47" s="402" t="s">
        <v>10</v>
      </c>
      <c r="C47" s="402" t="s">
        <v>56</v>
      </c>
      <c r="D47" s="434"/>
      <c r="E47" s="530" t="s">
        <v>59</v>
      </c>
      <c r="F47" s="20">
        <v>1</v>
      </c>
      <c r="G47" s="28" t="s">
        <v>24</v>
      </c>
      <c r="H47" s="1" t="s">
        <v>90</v>
      </c>
      <c r="I47" s="258"/>
      <c r="J47" s="253">
        <v>6.4</v>
      </c>
      <c r="K47" s="173">
        <f>SUM(J47-M47)</f>
        <v>6.4</v>
      </c>
      <c r="L47" s="98"/>
      <c r="M47" s="187"/>
      <c r="N47" s="253">
        <v>6.4</v>
      </c>
      <c r="O47" s="173">
        <f>SUM(N47-Q47)</f>
        <v>6.4</v>
      </c>
      <c r="P47" s="98"/>
      <c r="Q47" s="187"/>
      <c r="R47" s="342">
        <f t="shared" si="8"/>
        <v>6.4</v>
      </c>
      <c r="S47" s="343">
        <f t="shared" si="7"/>
        <v>0</v>
      </c>
      <c r="T47" s="313"/>
      <c r="U47" s="185" t="s">
        <v>131</v>
      </c>
      <c r="V47" s="265" t="s">
        <v>20</v>
      </c>
      <c r="W47" s="265" t="s">
        <v>20</v>
      </c>
      <c r="X47" s="265"/>
      <c r="Y47" s="249" t="s">
        <v>73</v>
      </c>
    </row>
    <row r="48" spans="1:25" ht="15.75" thickBot="1" x14ac:dyDescent="0.25">
      <c r="A48" s="401"/>
      <c r="B48" s="402"/>
      <c r="C48" s="402"/>
      <c r="D48" s="434"/>
      <c r="E48" s="442"/>
      <c r="F48" s="20"/>
      <c r="G48" s="29"/>
      <c r="H48" s="10"/>
      <c r="I48" s="155"/>
      <c r="J48" s="155"/>
      <c r="K48" s="173">
        <f>SUM(J48-M48)</f>
        <v>0</v>
      </c>
      <c r="L48" s="82"/>
      <c r="M48" s="83"/>
      <c r="N48" s="155"/>
      <c r="O48" s="173">
        <f>SUM(N48-Q48)</f>
        <v>0</v>
      </c>
      <c r="P48" s="82"/>
      <c r="Q48" s="83"/>
      <c r="R48" s="342">
        <f t="shared" si="8"/>
        <v>0</v>
      </c>
      <c r="S48" s="343">
        <f t="shared" si="7"/>
        <v>0</v>
      </c>
      <c r="T48" s="313"/>
      <c r="U48" s="181"/>
      <c r="V48" s="265"/>
      <c r="W48" s="265"/>
      <c r="X48" s="265"/>
      <c r="Y48" s="249" t="s">
        <v>73</v>
      </c>
    </row>
    <row r="49" spans="1:25" ht="15.75" thickBot="1" x14ac:dyDescent="0.25">
      <c r="A49" s="401"/>
      <c r="B49" s="402"/>
      <c r="C49" s="402"/>
      <c r="D49" s="434"/>
      <c r="E49" s="442"/>
      <c r="F49" s="20"/>
      <c r="G49" s="423" t="s">
        <v>27</v>
      </c>
      <c r="H49" s="424"/>
      <c r="I49" s="74">
        <f t="shared" ref="I49" si="26">SUM(I47+I48)</f>
        <v>0</v>
      </c>
      <c r="J49" s="74">
        <f t="shared" ref="J49:M49" si="27">SUM(J47+J48)</f>
        <v>6.4</v>
      </c>
      <c r="K49" s="267">
        <f t="shared" si="27"/>
        <v>6.4</v>
      </c>
      <c r="L49" s="85">
        <f t="shared" si="27"/>
        <v>0</v>
      </c>
      <c r="M49" s="86">
        <f t="shared" si="27"/>
        <v>0</v>
      </c>
      <c r="N49" s="74">
        <f t="shared" ref="N49:Q49" si="28">SUM(N47+N48)</f>
        <v>6.4</v>
      </c>
      <c r="O49" s="267">
        <f t="shared" si="28"/>
        <v>6.4</v>
      </c>
      <c r="P49" s="85">
        <f t="shared" si="28"/>
        <v>0</v>
      </c>
      <c r="Q49" s="86">
        <f t="shared" si="28"/>
        <v>0</v>
      </c>
      <c r="R49" s="342">
        <f t="shared" si="8"/>
        <v>6.4</v>
      </c>
      <c r="S49" s="343">
        <f t="shared" si="7"/>
        <v>0</v>
      </c>
      <c r="T49" s="313"/>
      <c r="U49" s="212"/>
      <c r="V49" s="47"/>
      <c r="W49" s="47"/>
      <c r="X49" s="47"/>
      <c r="Y49" s="250"/>
    </row>
    <row r="50" spans="1:25" x14ac:dyDescent="0.2">
      <c r="A50" s="401" t="s">
        <v>10</v>
      </c>
      <c r="B50" s="402" t="s">
        <v>10</v>
      </c>
      <c r="C50" s="402" t="s">
        <v>17</v>
      </c>
      <c r="D50" s="434"/>
      <c r="E50" s="530" t="s">
        <v>188</v>
      </c>
      <c r="F50" s="20">
        <v>1</v>
      </c>
      <c r="G50" s="29" t="s">
        <v>24</v>
      </c>
      <c r="H50" s="1" t="s">
        <v>90</v>
      </c>
      <c r="I50" s="258"/>
      <c r="J50" s="268">
        <v>5</v>
      </c>
      <c r="K50" s="175">
        <f>SUM(J50-M50)</f>
        <v>5</v>
      </c>
      <c r="L50" s="81"/>
      <c r="M50" s="149"/>
      <c r="N50" s="268"/>
      <c r="O50" s="175">
        <f>SUM(N50-Q50)</f>
        <v>0</v>
      </c>
      <c r="P50" s="81"/>
      <c r="Q50" s="149"/>
      <c r="R50" s="342">
        <f t="shared" si="8"/>
        <v>0</v>
      </c>
      <c r="S50" s="343">
        <f t="shared" si="7"/>
        <v>5</v>
      </c>
      <c r="T50" s="313"/>
      <c r="U50" s="185" t="s">
        <v>129</v>
      </c>
      <c r="V50" s="265" t="s">
        <v>19</v>
      </c>
      <c r="W50" s="265" t="s">
        <v>230</v>
      </c>
      <c r="X50" s="265"/>
      <c r="Y50" s="249" t="s">
        <v>73</v>
      </c>
    </row>
    <row r="51" spans="1:25" ht="15.75" thickBot="1" x14ac:dyDescent="0.25">
      <c r="A51" s="401"/>
      <c r="B51" s="402"/>
      <c r="C51" s="402"/>
      <c r="D51" s="434"/>
      <c r="E51" s="530"/>
      <c r="F51" s="20"/>
      <c r="G51" s="29"/>
      <c r="H51" s="13"/>
      <c r="I51" s="157"/>
      <c r="J51" s="157"/>
      <c r="K51" s="195">
        <f>SUM(J51-M51)</f>
        <v>0</v>
      </c>
      <c r="L51" s="91"/>
      <c r="M51" s="92"/>
      <c r="N51" s="157"/>
      <c r="O51" s="195">
        <f>SUM(N51-Q51)</f>
        <v>0</v>
      </c>
      <c r="P51" s="91"/>
      <c r="Q51" s="92"/>
      <c r="R51" s="342">
        <f t="shared" si="8"/>
        <v>0</v>
      </c>
      <c r="S51" s="343">
        <f t="shared" si="7"/>
        <v>0</v>
      </c>
      <c r="T51" s="313"/>
      <c r="U51" s="181"/>
      <c r="V51" s="265"/>
      <c r="W51" s="265"/>
      <c r="X51" s="265"/>
      <c r="Y51" s="249"/>
    </row>
    <row r="52" spans="1:25" ht="15.75" thickBot="1" x14ac:dyDescent="0.25">
      <c r="A52" s="401"/>
      <c r="B52" s="402"/>
      <c r="C52" s="402"/>
      <c r="D52" s="434"/>
      <c r="E52" s="530"/>
      <c r="F52" s="20"/>
      <c r="G52" s="529" t="s">
        <v>27</v>
      </c>
      <c r="H52" s="529"/>
      <c r="I52" s="74">
        <f t="shared" ref="I52" si="29">SUM(I50:I51)</f>
        <v>0</v>
      </c>
      <c r="J52" s="65">
        <f t="shared" ref="J52:M52" si="30">SUM(J50:J51)</f>
        <v>5</v>
      </c>
      <c r="K52" s="85">
        <f t="shared" si="30"/>
        <v>5</v>
      </c>
      <c r="L52" s="85">
        <f t="shared" si="30"/>
        <v>0</v>
      </c>
      <c r="M52" s="86">
        <f t="shared" si="30"/>
        <v>0</v>
      </c>
      <c r="N52" s="65">
        <f t="shared" ref="N52:Q52" si="31">SUM(N50:N51)</f>
        <v>0</v>
      </c>
      <c r="O52" s="85">
        <f t="shared" si="31"/>
        <v>0</v>
      </c>
      <c r="P52" s="85">
        <f t="shared" si="31"/>
        <v>0</v>
      </c>
      <c r="Q52" s="86">
        <f t="shared" si="31"/>
        <v>0</v>
      </c>
      <c r="R52" s="342">
        <f t="shared" si="8"/>
        <v>0</v>
      </c>
      <c r="S52" s="343">
        <f t="shared" si="7"/>
        <v>5</v>
      </c>
      <c r="T52" s="313"/>
      <c r="U52" s="212"/>
      <c r="V52" s="47"/>
      <c r="W52" s="47"/>
      <c r="X52" s="47"/>
      <c r="Y52" s="250"/>
    </row>
    <row r="53" spans="1:25" ht="76.5" x14ac:dyDescent="0.2">
      <c r="A53" s="401" t="s">
        <v>10</v>
      </c>
      <c r="B53" s="453" t="s">
        <v>10</v>
      </c>
      <c r="C53" s="453" t="s">
        <v>18</v>
      </c>
      <c r="D53" s="478" t="s">
        <v>164</v>
      </c>
      <c r="E53" s="419" t="s">
        <v>61</v>
      </c>
      <c r="F53" s="33">
        <v>1</v>
      </c>
      <c r="G53" s="48" t="s">
        <v>24</v>
      </c>
      <c r="H53" s="1" t="s">
        <v>211</v>
      </c>
      <c r="I53" s="71"/>
      <c r="J53" s="71">
        <v>297.2</v>
      </c>
      <c r="K53" s="98">
        <f>SUM(J53-M53)</f>
        <v>297.2</v>
      </c>
      <c r="L53" s="98"/>
      <c r="M53" s="187"/>
      <c r="N53" s="71">
        <v>375.3</v>
      </c>
      <c r="O53" s="98">
        <f>SUM(N53-Q53)</f>
        <v>375.3</v>
      </c>
      <c r="P53" s="98"/>
      <c r="Q53" s="187"/>
      <c r="R53" s="342">
        <f t="shared" si="8"/>
        <v>375.3</v>
      </c>
      <c r="S53" s="343">
        <f t="shared" si="7"/>
        <v>-78.100000000000023</v>
      </c>
      <c r="T53" s="313"/>
      <c r="U53" s="294" t="s">
        <v>83</v>
      </c>
      <c r="V53" s="265" t="s">
        <v>173</v>
      </c>
      <c r="W53" s="265" t="s">
        <v>238</v>
      </c>
      <c r="X53" s="332"/>
      <c r="Y53" s="249" t="s">
        <v>73</v>
      </c>
    </row>
    <row r="54" spans="1:25" ht="102" x14ac:dyDescent="0.2">
      <c r="A54" s="401"/>
      <c r="B54" s="453"/>
      <c r="C54" s="453"/>
      <c r="D54" s="478"/>
      <c r="E54" s="419"/>
      <c r="F54" s="43">
        <v>1</v>
      </c>
      <c r="G54" s="312" t="s">
        <v>24</v>
      </c>
      <c r="H54" s="55" t="s">
        <v>211</v>
      </c>
      <c r="I54" s="231"/>
      <c r="J54" s="231">
        <v>55.4</v>
      </c>
      <c r="K54" s="173">
        <f>SUM(J54-M54)</f>
        <v>55.4</v>
      </c>
      <c r="L54" s="186"/>
      <c r="M54" s="311"/>
      <c r="N54" s="231"/>
      <c r="O54" s="173">
        <f>SUM(N54-Q54)</f>
        <v>0</v>
      </c>
      <c r="P54" s="186"/>
      <c r="Q54" s="311"/>
      <c r="R54" s="342">
        <f t="shared" si="8"/>
        <v>0</v>
      </c>
      <c r="S54" s="343">
        <f t="shared" si="7"/>
        <v>55.4</v>
      </c>
      <c r="T54" s="313"/>
      <c r="U54" s="310" t="s">
        <v>215</v>
      </c>
      <c r="V54" s="265" t="s">
        <v>175</v>
      </c>
      <c r="W54" s="265" t="s">
        <v>175</v>
      </c>
      <c r="X54" s="332"/>
      <c r="Y54" s="249" t="s">
        <v>73</v>
      </c>
    </row>
    <row r="55" spans="1:25" ht="90" thickBot="1" x14ac:dyDescent="0.25">
      <c r="A55" s="401"/>
      <c r="B55" s="453"/>
      <c r="C55" s="453"/>
      <c r="D55" s="478"/>
      <c r="E55" s="419"/>
      <c r="F55" s="33">
        <v>1</v>
      </c>
      <c r="G55" s="2" t="s">
        <v>197</v>
      </c>
      <c r="H55" s="3" t="s">
        <v>211</v>
      </c>
      <c r="I55" s="155"/>
      <c r="J55" s="66">
        <v>48.747999999999998</v>
      </c>
      <c r="K55" s="82">
        <f>SUM(J55-M55)</f>
        <v>48.747999999999998</v>
      </c>
      <c r="L55" s="82"/>
      <c r="M55" s="83"/>
      <c r="N55" s="66">
        <v>48.7</v>
      </c>
      <c r="O55" s="82">
        <f>SUM(N55-Q55)</f>
        <v>48.7</v>
      </c>
      <c r="P55" s="82"/>
      <c r="Q55" s="83"/>
      <c r="R55" s="342">
        <f t="shared" si="8"/>
        <v>48.7</v>
      </c>
      <c r="S55" s="343">
        <f t="shared" si="7"/>
        <v>4.7999999999994714E-2</v>
      </c>
      <c r="T55" s="313"/>
      <c r="U55" s="181" t="s">
        <v>214</v>
      </c>
      <c r="V55" s="265" t="s">
        <v>175</v>
      </c>
      <c r="W55" s="265" t="s">
        <v>175</v>
      </c>
      <c r="X55" s="265"/>
      <c r="Y55" s="249" t="s">
        <v>73</v>
      </c>
    </row>
    <row r="56" spans="1:25" ht="15.75" thickBot="1" x14ac:dyDescent="0.25">
      <c r="A56" s="401"/>
      <c r="B56" s="453"/>
      <c r="C56" s="453"/>
      <c r="D56" s="478"/>
      <c r="E56" s="419"/>
      <c r="F56" s="33"/>
      <c r="G56" s="417" t="s">
        <v>27</v>
      </c>
      <c r="H56" s="418"/>
      <c r="I56" s="74">
        <f>SUM(I53:I55)</f>
        <v>0</v>
      </c>
      <c r="J56" s="74">
        <f t="shared" ref="J56:M56" si="32">SUM(J53:J55)</f>
        <v>401.34799999999996</v>
      </c>
      <c r="K56" s="74">
        <f t="shared" si="32"/>
        <v>401.34799999999996</v>
      </c>
      <c r="L56" s="74">
        <f t="shared" si="32"/>
        <v>0</v>
      </c>
      <c r="M56" s="74">
        <f t="shared" si="32"/>
        <v>0</v>
      </c>
      <c r="N56" s="74">
        <f t="shared" ref="N56:Q56" si="33">SUM(N53:N55)</f>
        <v>424</v>
      </c>
      <c r="O56" s="74">
        <f t="shared" si="33"/>
        <v>424</v>
      </c>
      <c r="P56" s="74">
        <f t="shared" si="33"/>
        <v>0</v>
      </c>
      <c r="Q56" s="74">
        <f t="shared" si="33"/>
        <v>0</v>
      </c>
      <c r="R56" s="342">
        <f t="shared" si="8"/>
        <v>424</v>
      </c>
      <c r="S56" s="343">
        <f t="shared" si="7"/>
        <v>-22.652000000000044</v>
      </c>
      <c r="T56" s="313"/>
      <c r="U56" s="212"/>
      <c r="V56" s="47"/>
      <c r="W56" s="47"/>
      <c r="X56" s="47"/>
      <c r="Y56" s="250"/>
    </row>
    <row r="57" spans="1:25" s="108" customFormat="1" ht="42.75" customHeight="1" x14ac:dyDescent="0.2">
      <c r="A57" s="406" t="s">
        <v>10</v>
      </c>
      <c r="B57" s="410" t="s">
        <v>10</v>
      </c>
      <c r="C57" s="410" t="s">
        <v>29</v>
      </c>
      <c r="D57" s="439" t="s">
        <v>161</v>
      </c>
      <c r="E57" s="420" t="s">
        <v>143</v>
      </c>
      <c r="F57" s="289" t="s">
        <v>19</v>
      </c>
      <c r="G57" s="293" t="s">
        <v>24</v>
      </c>
      <c r="H57" s="8" t="s">
        <v>0</v>
      </c>
      <c r="I57" s="71"/>
      <c r="J57" s="99">
        <v>28</v>
      </c>
      <c r="K57" s="94">
        <f>SUM(J57-M57)</f>
        <v>28</v>
      </c>
      <c r="L57" s="102"/>
      <c r="M57" s="103"/>
      <c r="N57" s="99">
        <v>28</v>
      </c>
      <c r="O57" s="94">
        <f>SUM(N57-Q57)</f>
        <v>28</v>
      </c>
      <c r="P57" s="102"/>
      <c r="Q57" s="103"/>
      <c r="R57" s="342">
        <f t="shared" si="8"/>
        <v>28</v>
      </c>
      <c r="S57" s="343">
        <f t="shared" si="7"/>
        <v>0</v>
      </c>
      <c r="T57" s="313"/>
      <c r="U57" s="179" t="s">
        <v>239</v>
      </c>
      <c r="V57" s="265" t="s">
        <v>172</v>
      </c>
      <c r="W57" s="265" t="s">
        <v>172</v>
      </c>
      <c r="X57" s="265"/>
      <c r="Y57" s="249" t="s">
        <v>73</v>
      </c>
    </row>
    <row r="58" spans="1:25" s="108" customFormat="1" ht="26.25" thickBot="1" x14ac:dyDescent="0.25">
      <c r="A58" s="407"/>
      <c r="B58" s="411"/>
      <c r="C58" s="411"/>
      <c r="D58" s="440"/>
      <c r="E58" s="421"/>
      <c r="F58" s="289"/>
      <c r="G58" s="230"/>
      <c r="H58" s="235"/>
      <c r="I58" s="231"/>
      <c r="J58" s="232"/>
      <c r="K58" s="94">
        <f>SUM(J58-M58)</f>
        <v>0</v>
      </c>
      <c r="L58" s="233"/>
      <c r="M58" s="234"/>
      <c r="N58" s="232"/>
      <c r="O58" s="94">
        <f>SUM(N58-Q58)</f>
        <v>0</v>
      </c>
      <c r="P58" s="233"/>
      <c r="Q58" s="234"/>
      <c r="R58" s="342">
        <f t="shared" si="8"/>
        <v>0</v>
      </c>
      <c r="S58" s="343">
        <f t="shared" si="7"/>
        <v>0</v>
      </c>
      <c r="T58" s="313"/>
      <c r="U58" s="179" t="s">
        <v>240</v>
      </c>
      <c r="V58" s="265" t="s">
        <v>20</v>
      </c>
      <c r="W58" s="322" t="s">
        <v>20</v>
      </c>
      <c r="X58" s="322"/>
      <c r="Y58" s="249" t="s">
        <v>73</v>
      </c>
    </row>
    <row r="59" spans="1:25" s="108" customFormat="1" ht="15.75" thickBot="1" x14ac:dyDescent="0.25">
      <c r="A59" s="400"/>
      <c r="B59" s="403"/>
      <c r="C59" s="403"/>
      <c r="D59" s="441"/>
      <c r="E59" s="422"/>
      <c r="F59" s="289"/>
      <c r="G59" s="415" t="s">
        <v>27</v>
      </c>
      <c r="H59" s="415"/>
      <c r="I59" s="74">
        <f t="shared" ref="I59:M59" si="34">SUM(I57:I57)</f>
        <v>0</v>
      </c>
      <c r="J59" s="101">
        <f t="shared" si="34"/>
        <v>28</v>
      </c>
      <c r="K59" s="106">
        <f t="shared" si="34"/>
        <v>28</v>
      </c>
      <c r="L59" s="105">
        <f t="shared" si="34"/>
        <v>0</v>
      </c>
      <c r="M59" s="80">
        <f t="shared" si="34"/>
        <v>0</v>
      </c>
      <c r="N59" s="101">
        <f t="shared" ref="N59:Q59" si="35">SUM(N57:N57)</f>
        <v>28</v>
      </c>
      <c r="O59" s="106">
        <f t="shared" si="35"/>
        <v>28</v>
      </c>
      <c r="P59" s="105">
        <f t="shared" si="35"/>
        <v>0</v>
      </c>
      <c r="Q59" s="80">
        <f t="shared" si="35"/>
        <v>0</v>
      </c>
      <c r="R59" s="342">
        <f t="shared" si="8"/>
        <v>28</v>
      </c>
      <c r="S59" s="343">
        <f t="shared" si="7"/>
        <v>0</v>
      </c>
      <c r="T59" s="313"/>
      <c r="U59" s="179"/>
      <c r="V59" s="265"/>
      <c r="W59" s="265"/>
      <c r="X59" s="265"/>
      <c r="Y59" s="250"/>
    </row>
    <row r="60" spans="1:25" ht="38.25" x14ac:dyDescent="0.2">
      <c r="A60" s="397" t="s">
        <v>10</v>
      </c>
      <c r="B60" s="408" t="s">
        <v>10</v>
      </c>
      <c r="C60" s="408" t="s">
        <v>30</v>
      </c>
      <c r="D60" s="450" t="s">
        <v>159</v>
      </c>
      <c r="E60" s="426" t="s">
        <v>117</v>
      </c>
      <c r="F60" s="305" t="s">
        <v>19</v>
      </c>
      <c r="G60" s="164" t="s">
        <v>24</v>
      </c>
      <c r="H60" s="1" t="s">
        <v>0</v>
      </c>
      <c r="I60" s="168"/>
      <c r="J60" s="64"/>
      <c r="K60" s="77">
        <f>SUM(J60-M60)</f>
        <v>0</v>
      </c>
      <c r="L60" s="77"/>
      <c r="M60" s="93"/>
      <c r="N60" s="64"/>
      <c r="O60" s="77">
        <f>SUM(N60-Q60)</f>
        <v>0</v>
      </c>
      <c r="P60" s="77"/>
      <c r="Q60" s="93"/>
      <c r="R60" s="342">
        <f t="shared" si="8"/>
        <v>0</v>
      </c>
      <c r="S60" s="343">
        <f t="shared" si="7"/>
        <v>0</v>
      </c>
      <c r="T60" s="313"/>
      <c r="U60" s="179" t="s">
        <v>108</v>
      </c>
      <c r="V60" s="265" t="s">
        <v>19</v>
      </c>
      <c r="W60" s="265" t="s">
        <v>19</v>
      </c>
      <c r="X60" s="265"/>
      <c r="Y60" s="249" t="s">
        <v>73</v>
      </c>
    </row>
    <row r="61" spans="1:25" ht="25.5" x14ac:dyDescent="0.2">
      <c r="A61" s="398"/>
      <c r="B61" s="409"/>
      <c r="C61" s="409"/>
      <c r="D61" s="451"/>
      <c r="E61" s="429"/>
      <c r="F61" s="305" t="s">
        <v>19</v>
      </c>
      <c r="G61" s="49"/>
      <c r="H61" s="14"/>
      <c r="I61" s="144"/>
      <c r="J61" s="64"/>
      <c r="K61" s="77">
        <f>SUM(J61-M61)</f>
        <v>0</v>
      </c>
      <c r="L61" s="77"/>
      <c r="M61" s="78"/>
      <c r="N61" s="64"/>
      <c r="O61" s="77">
        <f>SUM(N61-Q61)</f>
        <v>0</v>
      </c>
      <c r="P61" s="77"/>
      <c r="Q61" s="78"/>
      <c r="R61" s="342">
        <f t="shared" si="8"/>
        <v>0</v>
      </c>
      <c r="S61" s="343">
        <f t="shared" si="7"/>
        <v>0</v>
      </c>
      <c r="T61" s="313"/>
      <c r="U61" s="179" t="s">
        <v>109</v>
      </c>
      <c r="V61" s="265" t="s">
        <v>37</v>
      </c>
      <c r="W61" s="265" t="s">
        <v>55</v>
      </c>
      <c r="X61" s="265"/>
      <c r="Y61" s="249" t="s">
        <v>73</v>
      </c>
    </row>
    <row r="62" spans="1:25" ht="51" x14ac:dyDescent="0.2">
      <c r="A62" s="398"/>
      <c r="B62" s="409"/>
      <c r="C62" s="409"/>
      <c r="D62" s="451"/>
      <c r="E62" s="429"/>
      <c r="F62" s="56" t="s">
        <v>19</v>
      </c>
      <c r="G62" s="290"/>
      <c r="H62" s="167"/>
      <c r="I62" s="145"/>
      <c r="J62" s="75"/>
      <c r="K62" s="165"/>
      <c r="L62" s="165"/>
      <c r="M62" s="166"/>
      <c r="N62" s="75"/>
      <c r="O62" s="165"/>
      <c r="P62" s="165"/>
      <c r="Q62" s="166"/>
      <c r="R62" s="342">
        <f t="shared" si="8"/>
        <v>0</v>
      </c>
      <c r="S62" s="343">
        <f t="shared" si="7"/>
        <v>0</v>
      </c>
      <c r="T62" s="313"/>
      <c r="U62" s="179" t="s">
        <v>106</v>
      </c>
      <c r="V62" s="265" t="s">
        <v>20</v>
      </c>
      <c r="W62" s="265" t="s">
        <v>20</v>
      </c>
      <c r="X62" s="265"/>
      <c r="Y62" s="249" t="s">
        <v>73</v>
      </c>
    </row>
    <row r="63" spans="1:25" ht="51.75" thickBot="1" x14ac:dyDescent="0.25">
      <c r="A63" s="398"/>
      <c r="B63" s="409"/>
      <c r="C63" s="409"/>
      <c r="D63" s="451"/>
      <c r="E63" s="429"/>
      <c r="F63" s="56" t="s">
        <v>19</v>
      </c>
      <c r="G63" s="290"/>
      <c r="H63" s="167"/>
      <c r="I63" s="145"/>
      <c r="J63" s="75"/>
      <c r="K63" s="165"/>
      <c r="L63" s="165"/>
      <c r="M63" s="166"/>
      <c r="N63" s="75"/>
      <c r="O63" s="165"/>
      <c r="P63" s="165"/>
      <c r="Q63" s="166"/>
      <c r="R63" s="342">
        <f t="shared" si="8"/>
        <v>0</v>
      </c>
      <c r="S63" s="343">
        <f t="shared" si="7"/>
        <v>0</v>
      </c>
      <c r="T63" s="313"/>
      <c r="U63" s="179" t="s">
        <v>107</v>
      </c>
      <c r="V63" s="265" t="s">
        <v>20</v>
      </c>
      <c r="W63" s="265" t="s">
        <v>21</v>
      </c>
      <c r="X63" s="265"/>
      <c r="Y63" s="249" t="s">
        <v>73</v>
      </c>
    </row>
    <row r="64" spans="1:25" ht="15.75" thickBot="1" x14ac:dyDescent="0.25">
      <c r="A64" s="399"/>
      <c r="B64" s="404"/>
      <c r="C64" s="404"/>
      <c r="D64" s="433"/>
      <c r="E64" s="430"/>
      <c r="F64" s="56"/>
      <c r="G64" s="425" t="s">
        <v>27</v>
      </c>
      <c r="H64" s="416"/>
      <c r="I64" s="74">
        <f t="shared" ref="I64:Q64" si="36">SUM(I60:I61)</f>
        <v>0</v>
      </c>
      <c r="J64" s="74">
        <f t="shared" si="36"/>
        <v>0</v>
      </c>
      <c r="K64" s="74">
        <f t="shared" si="36"/>
        <v>0</v>
      </c>
      <c r="L64" s="74">
        <f t="shared" si="36"/>
        <v>0</v>
      </c>
      <c r="M64" s="74">
        <f t="shared" si="36"/>
        <v>0</v>
      </c>
      <c r="N64" s="74">
        <f t="shared" si="36"/>
        <v>0</v>
      </c>
      <c r="O64" s="74">
        <f t="shared" si="36"/>
        <v>0</v>
      </c>
      <c r="P64" s="74">
        <f t="shared" si="36"/>
        <v>0</v>
      </c>
      <c r="Q64" s="74">
        <f t="shared" si="36"/>
        <v>0</v>
      </c>
      <c r="R64" s="342">
        <f t="shared" si="8"/>
        <v>0</v>
      </c>
      <c r="S64" s="343">
        <f t="shared" si="7"/>
        <v>0</v>
      </c>
      <c r="T64" s="313"/>
      <c r="U64" s="212"/>
      <c r="V64" s="47"/>
      <c r="W64" s="47"/>
      <c r="X64" s="47"/>
      <c r="Y64" s="250"/>
    </row>
    <row r="65" spans="1:25" ht="51" x14ac:dyDescent="0.2">
      <c r="A65" s="397" t="s">
        <v>10</v>
      </c>
      <c r="B65" s="408" t="s">
        <v>10</v>
      </c>
      <c r="C65" s="408" t="s">
        <v>31</v>
      </c>
      <c r="D65" s="450"/>
      <c r="E65" s="426" t="s">
        <v>112</v>
      </c>
      <c r="F65" s="305" t="s">
        <v>19</v>
      </c>
      <c r="G65" s="164" t="s">
        <v>24</v>
      </c>
      <c r="H65" s="1" t="s">
        <v>0</v>
      </c>
      <c r="I65" s="71"/>
      <c r="J65" s="64"/>
      <c r="K65" s="77">
        <f>SUM(J65-M65)</f>
        <v>0</v>
      </c>
      <c r="L65" s="77"/>
      <c r="M65" s="93"/>
      <c r="N65" s="64"/>
      <c r="O65" s="77">
        <f>SUM(N65-Q65)</f>
        <v>0</v>
      </c>
      <c r="P65" s="77"/>
      <c r="Q65" s="93"/>
      <c r="R65" s="342">
        <f t="shared" si="8"/>
        <v>0</v>
      </c>
      <c r="S65" s="343">
        <f t="shared" si="7"/>
        <v>0</v>
      </c>
      <c r="T65" s="313"/>
      <c r="U65" s="181" t="s">
        <v>113</v>
      </c>
      <c r="V65" s="265" t="s">
        <v>37</v>
      </c>
      <c r="W65" s="265" t="s">
        <v>20</v>
      </c>
      <c r="X65" s="265"/>
      <c r="Y65" s="249" t="s">
        <v>73</v>
      </c>
    </row>
    <row r="66" spans="1:25" ht="15.75" thickBot="1" x14ac:dyDescent="0.25">
      <c r="A66" s="398"/>
      <c r="B66" s="409"/>
      <c r="C66" s="409"/>
      <c r="D66" s="451"/>
      <c r="E66" s="429"/>
      <c r="F66" s="305"/>
      <c r="G66" s="49"/>
      <c r="H66" s="1"/>
      <c r="I66" s="71"/>
      <c r="J66" s="64"/>
      <c r="K66" s="77">
        <f>SUM(J66-M66)</f>
        <v>0</v>
      </c>
      <c r="L66" s="77"/>
      <c r="M66" s="78"/>
      <c r="N66" s="64"/>
      <c r="O66" s="77">
        <f>SUM(N66-Q66)</f>
        <v>0</v>
      </c>
      <c r="P66" s="77"/>
      <c r="Q66" s="78"/>
      <c r="R66" s="342">
        <f t="shared" si="8"/>
        <v>0</v>
      </c>
      <c r="S66" s="343">
        <f t="shared" si="7"/>
        <v>0</v>
      </c>
      <c r="T66" s="313"/>
      <c r="U66" s="181"/>
      <c r="V66" s="265"/>
      <c r="W66" s="265"/>
      <c r="X66" s="265"/>
      <c r="Y66" s="249"/>
    </row>
    <row r="67" spans="1:25" ht="15.75" thickBot="1" x14ac:dyDescent="0.25">
      <c r="A67" s="399"/>
      <c r="B67" s="404"/>
      <c r="C67" s="404"/>
      <c r="D67" s="433"/>
      <c r="E67" s="430"/>
      <c r="F67" s="56"/>
      <c r="G67" s="425" t="s">
        <v>27</v>
      </c>
      <c r="H67" s="416"/>
      <c r="I67" s="74">
        <f t="shared" ref="I67:M67" si="37">SUM(I65:I66)</f>
        <v>0</v>
      </c>
      <c r="J67" s="74">
        <f t="shared" si="37"/>
        <v>0</v>
      </c>
      <c r="K67" s="74">
        <f t="shared" si="37"/>
        <v>0</v>
      </c>
      <c r="L67" s="74">
        <f t="shared" si="37"/>
        <v>0</v>
      </c>
      <c r="M67" s="74">
        <f t="shared" si="37"/>
        <v>0</v>
      </c>
      <c r="N67" s="74">
        <f t="shared" ref="N67:Q67" si="38">SUM(N65:N66)</f>
        <v>0</v>
      </c>
      <c r="O67" s="74">
        <f t="shared" si="38"/>
        <v>0</v>
      </c>
      <c r="P67" s="74">
        <f t="shared" si="38"/>
        <v>0</v>
      </c>
      <c r="Q67" s="74">
        <f t="shared" si="38"/>
        <v>0</v>
      </c>
      <c r="R67" s="342">
        <f t="shared" si="8"/>
        <v>0</v>
      </c>
      <c r="S67" s="343">
        <f t="shared" si="7"/>
        <v>0</v>
      </c>
      <c r="T67" s="313"/>
      <c r="U67" s="212"/>
      <c r="V67" s="47"/>
      <c r="W67" s="47"/>
      <c r="X67" s="47"/>
      <c r="Y67" s="250"/>
    </row>
    <row r="68" spans="1:25" ht="38.25" x14ac:dyDescent="0.2">
      <c r="A68" s="397" t="s">
        <v>10</v>
      </c>
      <c r="B68" s="408" t="s">
        <v>10</v>
      </c>
      <c r="C68" s="408" t="s">
        <v>65</v>
      </c>
      <c r="D68" s="450"/>
      <c r="E68" s="426" t="s">
        <v>145</v>
      </c>
      <c r="F68" s="305" t="s">
        <v>19</v>
      </c>
      <c r="G68" s="164" t="s">
        <v>24</v>
      </c>
      <c r="H68" s="54" t="s">
        <v>126</v>
      </c>
      <c r="I68" s="71"/>
      <c r="J68" s="71"/>
      <c r="K68" s="77">
        <f>SUM(J68-M68)</f>
        <v>0</v>
      </c>
      <c r="L68" s="77"/>
      <c r="M68" s="93"/>
      <c r="N68" s="71"/>
      <c r="O68" s="77">
        <f>SUM(N68-Q68)</f>
        <v>0</v>
      </c>
      <c r="P68" s="77"/>
      <c r="Q68" s="93"/>
      <c r="R68" s="342">
        <f t="shared" si="8"/>
        <v>0</v>
      </c>
      <c r="S68" s="343">
        <f t="shared" si="7"/>
        <v>0</v>
      </c>
      <c r="T68" s="313"/>
      <c r="U68" s="243" t="s">
        <v>152</v>
      </c>
      <c r="V68" s="265"/>
      <c r="W68" s="265"/>
      <c r="X68" s="265"/>
      <c r="Y68" s="249" t="s">
        <v>73</v>
      </c>
    </row>
    <row r="69" spans="1:25" ht="25.5" x14ac:dyDescent="0.2">
      <c r="A69" s="398"/>
      <c r="B69" s="409"/>
      <c r="C69" s="409"/>
      <c r="D69" s="451"/>
      <c r="E69" s="427"/>
      <c r="F69" s="255" t="s">
        <v>19</v>
      </c>
      <c r="G69" s="298" t="s">
        <v>24</v>
      </c>
      <c r="H69" s="215" t="s">
        <v>168</v>
      </c>
      <c r="I69" s="71"/>
      <c r="J69" s="71"/>
      <c r="K69" s="98">
        <f>SUM(J69-M69)</f>
        <v>0</v>
      </c>
      <c r="L69" s="98"/>
      <c r="M69" s="262"/>
      <c r="N69" s="71"/>
      <c r="O69" s="98">
        <f>SUM(N69-Q69)</f>
        <v>0</v>
      </c>
      <c r="P69" s="98"/>
      <c r="Q69" s="262"/>
      <c r="R69" s="342">
        <f t="shared" si="8"/>
        <v>0</v>
      </c>
      <c r="S69" s="343">
        <f t="shared" si="7"/>
        <v>0</v>
      </c>
      <c r="T69" s="313"/>
      <c r="U69" s="243" t="s">
        <v>167</v>
      </c>
      <c r="V69" s="265"/>
      <c r="W69" s="265"/>
      <c r="X69" s="265"/>
      <c r="Y69" s="249" t="s">
        <v>73</v>
      </c>
    </row>
    <row r="70" spans="1:25" ht="25.5" x14ac:dyDescent="0.2">
      <c r="A70" s="398"/>
      <c r="B70" s="409"/>
      <c r="C70" s="409"/>
      <c r="D70" s="451"/>
      <c r="E70" s="427"/>
      <c r="F70" s="255" t="s">
        <v>19</v>
      </c>
      <c r="G70" s="298" t="s">
        <v>24</v>
      </c>
      <c r="H70" s="54" t="s">
        <v>210</v>
      </c>
      <c r="I70" s="71"/>
      <c r="J70" s="71">
        <v>25</v>
      </c>
      <c r="K70" s="98">
        <f>SUM(J70-M70)</f>
        <v>0</v>
      </c>
      <c r="L70" s="98"/>
      <c r="M70" s="262">
        <v>25</v>
      </c>
      <c r="N70" s="71">
        <v>0</v>
      </c>
      <c r="O70" s="98">
        <f>SUM(N70-Q70)</f>
        <v>0</v>
      </c>
      <c r="P70" s="98"/>
      <c r="Q70" s="262"/>
      <c r="R70" s="342">
        <f t="shared" si="8"/>
        <v>0</v>
      </c>
      <c r="S70" s="343">
        <f t="shared" si="7"/>
        <v>25</v>
      </c>
      <c r="T70" s="313"/>
      <c r="U70" s="243" t="s">
        <v>216</v>
      </c>
      <c r="V70" s="300" t="s">
        <v>19</v>
      </c>
      <c r="W70" s="322" t="s">
        <v>230</v>
      </c>
      <c r="X70" s="331"/>
      <c r="Y70" s="249" t="s">
        <v>73</v>
      </c>
    </row>
    <row r="71" spans="1:25" ht="64.5" thickBot="1" x14ac:dyDescent="0.25">
      <c r="A71" s="398"/>
      <c r="B71" s="409"/>
      <c r="C71" s="409"/>
      <c r="D71" s="451"/>
      <c r="E71" s="427"/>
      <c r="F71" s="255" t="s">
        <v>19</v>
      </c>
      <c r="G71" s="298" t="s">
        <v>24</v>
      </c>
      <c r="H71" s="54" t="s">
        <v>0</v>
      </c>
      <c r="I71" s="71"/>
      <c r="J71" s="71">
        <v>3</v>
      </c>
      <c r="K71" s="98">
        <f>SUM(J71-M71)</f>
        <v>3</v>
      </c>
      <c r="L71" s="98"/>
      <c r="M71" s="262"/>
      <c r="N71" s="71">
        <v>3</v>
      </c>
      <c r="O71" s="98">
        <f>SUM(N71-Q71)</f>
        <v>3</v>
      </c>
      <c r="P71" s="98"/>
      <c r="Q71" s="262"/>
      <c r="R71" s="342">
        <f t="shared" si="8"/>
        <v>3</v>
      </c>
      <c r="S71" s="343">
        <f t="shared" si="7"/>
        <v>0</v>
      </c>
      <c r="T71" s="313"/>
      <c r="U71" s="264" t="s">
        <v>177</v>
      </c>
      <c r="V71" s="265" t="s">
        <v>175</v>
      </c>
      <c r="W71" s="265" t="s">
        <v>175</v>
      </c>
      <c r="X71" s="331"/>
      <c r="Y71" s="249" t="s">
        <v>73</v>
      </c>
    </row>
    <row r="72" spans="1:25" ht="15.75" thickBot="1" x14ac:dyDescent="0.25">
      <c r="A72" s="399"/>
      <c r="B72" s="404"/>
      <c r="C72" s="404"/>
      <c r="D72" s="433"/>
      <c r="E72" s="430"/>
      <c r="F72" s="56"/>
      <c r="G72" s="425" t="s">
        <v>27</v>
      </c>
      <c r="H72" s="416"/>
      <c r="I72" s="74">
        <f t="shared" ref="I72:M72" si="39">SUM(I68:I71)</f>
        <v>0</v>
      </c>
      <c r="J72" s="74">
        <f t="shared" si="39"/>
        <v>28</v>
      </c>
      <c r="K72" s="74">
        <f t="shared" si="39"/>
        <v>3</v>
      </c>
      <c r="L72" s="74">
        <f t="shared" si="39"/>
        <v>0</v>
      </c>
      <c r="M72" s="74">
        <f t="shared" si="39"/>
        <v>25</v>
      </c>
      <c r="N72" s="74">
        <f t="shared" ref="N72:Q72" si="40">SUM(N68:N71)</f>
        <v>3</v>
      </c>
      <c r="O72" s="74">
        <f t="shared" si="40"/>
        <v>3</v>
      </c>
      <c r="P72" s="74">
        <f t="shared" si="40"/>
        <v>0</v>
      </c>
      <c r="Q72" s="74">
        <f t="shared" si="40"/>
        <v>0</v>
      </c>
      <c r="R72" s="342">
        <f t="shared" si="8"/>
        <v>3</v>
      </c>
      <c r="S72" s="343">
        <f t="shared" si="7"/>
        <v>25</v>
      </c>
      <c r="T72" s="313"/>
      <c r="U72" s="243"/>
      <c r="V72" s="47"/>
      <c r="W72" s="47"/>
      <c r="X72" s="47"/>
      <c r="Y72" s="250"/>
    </row>
    <row r="73" spans="1:25" x14ac:dyDescent="0.2">
      <c r="A73" s="397" t="s">
        <v>10</v>
      </c>
      <c r="B73" s="408" t="s">
        <v>10</v>
      </c>
      <c r="C73" s="408" t="s">
        <v>68</v>
      </c>
      <c r="D73" s="450" t="s">
        <v>79</v>
      </c>
      <c r="E73" s="426" t="s">
        <v>176</v>
      </c>
      <c r="F73" s="289" t="s">
        <v>19</v>
      </c>
      <c r="G73" s="172" t="s">
        <v>52</v>
      </c>
      <c r="H73" s="171" t="s">
        <v>39</v>
      </c>
      <c r="I73" s="67"/>
      <c r="J73" s="70">
        <v>12</v>
      </c>
      <c r="K73" s="175">
        <f>SUM(J73-M73)</f>
        <v>12</v>
      </c>
      <c r="L73" s="175"/>
      <c r="M73" s="190"/>
      <c r="N73" s="70">
        <v>6</v>
      </c>
      <c r="O73" s="175">
        <f>SUM(N73-Q73)</f>
        <v>6</v>
      </c>
      <c r="P73" s="175"/>
      <c r="Q73" s="190"/>
      <c r="R73" s="342">
        <f t="shared" si="8"/>
        <v>6</v>
      </c>
      <c r="S73" s="343">
        <f t="shared" si="7"/>
        <v>6</v>
      </c>
      <c r="T73" s="313"/>
      <c r="U73" s="238"/>
      <c r="V73" s="265"/>
      <c r="W73" s="265"/>
      <c r="X73" s="265"/>
      <c r="Y73" s="249" t="s">
        <v>73</v>
      </c>
    </row>
    <row r="74" spans="1:25" ht="25.5" x14ac:dyDescent="0.2">
      <c r="A74" s="398"/>
      <c r="B74" s="409"/>
      <c r="C74" s="409"/>
      <c r="D74" s="451"/>
      <c r="E74" s="427"/>
      <c r="F74" s="289" t="s">
        <v>19</v>
      </c>
      <c r="G74" s="172" t="s">
        <v>24</v>
      </c>
      <c r="H74" s="308" t="s">
        <v>0</v>
      </c>
      <c r="I74" s="64"/>
      <c r="J74" s="71">
        <v>19</v>
      </c>
      <c r="K74" s="98">
        <f>SUM(J74-M74)</f>
        <v>19</v>
      </c>
      <c r="L74" s="98"/>
      <c r="M74" s="259"/>
      <c r="N74" s="71">
        <v>3.7</v>
      </c>
      <c r="O74" s="98">
        <f>SUM(N74-Q74)</f>
        <v>3.7</v>
      </c>
      <c r="P74" s="98"/>
      <c r="Q74" s="259"/>
      <c r="R74" s="342">
        <f t="shared" si="8"/>
        <v>3.7</v>
      </c>
      <c r="S74" s="343">
        <f t="shared" si="7"/>
        <v>15.3</v>
      </c>
      <c r="T74" s="313"/>
      <c r="U74" s="185" t="s">
        <v>202</v>
      </c>
      <c r="V74" s="265" t="s">
        <v>175</v>
      </c>
      <c r="W74" s="265" t="s">
        <v>175</v>
      </c>
      <c r="X74" s="265"/>
      <c r="Y74" s="249" t="s">
        <v>73</v>
      </c>
    </row>
    <row r="75" spans="1:25" x14ac:dyDescent="0.2">
      <c r="A75" s="398"/>
      <c r="B75" s="409"/>
      <c r="C75" s="409"/>
      <c r="D75" s="451"/>
      <c r="E75" s="427"/>
      <c r="F75" s="289" t="s">
        <v>19</v>
      </c>
      <c r="G75" s="172" t="s">
        <v>195</v>
      </c>
      <c r="H75" s="308"/>
      <c r="I75" s="64"/>
      <c r="J75" s="71"/>
      <c r="K75" s="98">
        <f>SUM(J75-M75)</f>
        <v>0</v>
      </c>
      <c r="L75" s="98"/>
      <c r="M75" s="259"/>
      <c r="N75" s="71"/>
      <c r="O75" s="98">
        <f>SUM(N75-Q75)</f>
        <v>0</v>
      </c>
      <c r="P75" s="98"/>
      <c r="Q75" s="259"/>
      <c r="R75" s="342">
        <f t="shared" si="8"/>
        <v>0</v>
      </c>
      <c r="S75" s="343">
        <f t="shared" si="7"/>
        <v>0</v>
      </c>
      <c r="T75" s="313"/>
      <c r="U75" s="185"/>
      <c r="V75" s="265"/>
      <c r="W75" s="265"/>
      <c r="X75" s="265"/>
      <c r="Y75" s="249" t="s">
        <v>73</v>
      </c>
    </row>
    <row r="76" spans="1:25" ht="15.75" thickBot="1" x14ac:dyDescent="0.25">
      <c r="A76" s="398"/>
      <c r="B76" s="409"/>
      <c r="C76" s="409"/>
      <c r="D76" s="451"/>
      <c r="E76" s="427"/>
      <c r="F76" s="289" t="s">
        <v>19</v>
      </c>
      <c r="G76" s="290" t="s">
        <v>24</v>
      </c>
      <c r="H76" s="161" t="s">
        <v>0</v>
      </c>
      <c r="I76" s="64"/>
      <c r="J76" s="71"/>
      <c r="K76" s="98">
        <f>SUM(J76-M76)</f>
        <v>0</v>
      </c>
      <c r="L76" s="77"/>
      <c r="M76" s="189"/>
      <c r="N76" s="71"/>
      <c r="O76" s="98">
        <f>SUM(N76-Q76)</f>
        <v>0</v>
      </c>
      <c r="P76" s="77"/>
      <c r="Q76" s="189"/>
      <c r="R76" s="342">
        <f t="shared" si="8"/>
        <v>0</v>
      </c>
      <c r="S76" s="343">
        <f t="shared" si="7"/>
        <v>0</v>
      </c>
      <c r="T76" s="313"/>
      <c r="U76" s="185"/>
      <c r="V76" s="265"/>
      <c r="W76" s="265"/>
      <c r="X76" s="265"/>
      <c r="Y76" s="249" t="s">
        <v>73</v>
      </c>
    </row>
    <row r="77" spans="1:25" ht="15.75" thickBot="1" x14ac:dyDescent="0.25">
      <c r="A77" s="399"/>
      <c r="B77" s="404"/>
      <c r="C77" s="404"/>
      <c r="D77" s="433"/>
      <c r="E77" s="428"/>
      <c r="F77" s="56"/>
      <c r="G77" s="425" t="s">
        <v>27</v>
      </c>
      <c r="H77" s="416"/>
      <c r="I77" s="74">
        <f t="shared" ref="I77:M77" si="41">SUM(I73:I76)</f>
        <v>0</v>
      </c>
      <c r="J77" s="74">
        <f t="shared" si="41"/>
        <v>31</v>
      </c>
      <c r="K77" s="74">
        <f t="shared" si="41"/>
        <v>31</v>
      </c>
      <c r="L77" s="74">
        <f t="shared" si="41"/>
        <v>0</v>
      </c>
      <c r="M77" s="74">
        <f t="shared" si="41"/>
        <v>0</v>
      </c>
      <c r="N77" s="74">
        <f t="shared" ref="N77:Q77" si="42">SUM(N73:N76)</f>
        <v>9.6999999999999993</v>
      </c>
      <c r="O77" s="74">
        <f t="shared" si="42"/>
        <v>9.6999999999999993</v>
      </c>
      <c r="P77" s="74">
        <f t="shared" si="42"/>
        <v>0</v>
      </c>
      <c r="Q77" s="74">
        <f t="shared" si="42"/>
        <v>0</v>
      </c>
      <c r="R77" s="342">
        <f t="shared" si="8"/>
        <v>9.6999999999999993</v>
      </c>
      <c r="S77" s="343">
        <f t="shared" si="7"/>
        <v>21.3</v>
      </c>
      <c r="T77" s="313"/>
      <c r="U77" s="212"/>
      <c r="V77" s="47"/>
      <c r="W77" s="47"/>
      <c r="X77" s="47"/>
      <c r="Y77" s="250"/>
    </row>
    <row r="78" spans="1:25" ht="25.5" x14ac:dyDescent="0.2">
      <c r="A78" s="397" t="s">
        <v>10</v>
      </c>
      <c r="B78" s="408" t="s">
        <v>10</v>
      </c>
      <c r="C78" s="408" t="s">
        <v>67</v>
      </c>
      <c r="D78" s="450" t="s">
        <v>163</v>
      </c>
      <c r="E78" s="426" t="s">
        <v>206</v>
      </c>
      <c r="F78" s="289" t="s">
        <v>19</v>
      </c>
      <c r="G78" s="171" t="s">
        <v>197</v>
      </c>
      <c r="H78" s="172" t="s">
        <v>60</v>
      </c>
      <c r="I78" s="64"/>
      <c r="J78" s="71">
        <v>10.846</v>
      </c>
      <c r="K78" s="77">
        <f>SUM(J78-M78)</f>
        <v>10.846</v>
      </c>
      <c r="L78" s="77">
        <v>0.216</v>
      </c>
      <c r="M78" s="189"/>
      <c r="N78" s="71">
        <v>10.5</v>
      </c>
      <c r="O78" s="77">
        <f>SUM(N78-Q78)</f>
        <v>10.5</v>
      </c>
      <c r="P78" s="77"/>
      <c r="Q78" s="189"/>
      <c r="R78" s="342">
        <f t="shared" si="8"/>
        <v>10.5</v>
      </c>
      <c r="S78" s="343">
        <f t="shared" si="7"/>
        <v>0.34600000000000009</v>
      </c>
      <c r="T78" s="313"/>
      <c r="U78" s="185" t="s">
        <v>130</v>
      </c>
      <c r="V78" s="265" t="s">
        <v>32</v>
      </c>
      <c r="W78" s="265" t="s">
        <v>32</v>
      </c>
      <c r="X78" s="265"/>
      <c r="Y78" s="249" t="s">
        <v>73</v>
      </c>
    </row>
    <row r="79" spans="1:25" ht="15.75" thickBot="1" x14ac:dyDescent="0.25">
      <c r="A79" s="398"/>
      <c r="B79" s="409"/>
      <c r="C79" s="409"/>
      <c r="D79" s="451"/>
      <c r="E79" s="427"/>
      <c r="F79" s="289"/>
      <c r="G79" s="290"/>
      <c r="H79" s="161"/>
      <c r="I79" s="71"/>
      <c r="J79" s="64"/>
      <c r="K79" s="77">
        <f t="shared" ref="K79" si="43">SUM(J79-M79)</f>
        <v>0</v>
      </c>
      <c r="L79" s="77"/>
      <c r="M79" s="93"/>
      <c r="N79" s="64"/>
      <c r="O79" s="77">
        <f t="shared" ref="O79" si="44">SUM(N79-Q79)</f>
        <v>0</v>
      </c>
      <c r="P79" s="77"/>
      <c r="Q79" s="93"/>
      <c r="R79" s="342">
        <f t="shared" si="8"/>
        <v>0</v>
      </c>
      <c r="S79" s="343">
        <f t="shared" si="7"/>
        <v>0</v>
      </c>
      <c r="T79" s="313"/>
      <c r="U79" s="181"/>
      <c r="V79" s="265"/>
      <c r="W79" s="265"/>
      <c r="X79" s="265"/>
      <c r="Y79" s="249"/>
    </row>
    <row r="80" spans="1:25" ht="15.75" thickBot="1" x14ac:dyDescent="0.25">
      <c r="A80" s="399"/>
      <c r="B80" s="404"/>
      <c r="C80" s="404"/>
      <c r="D80" s="433"/>
      <c r="E80" s="428"/>
      <c r="F80" s="56"/>
      <c r="G80" s="425" t="s">
        <v>27</v>
      </c>
      <c r="H80" s="416"/>
      <c r="I80" s="74">
        <f t="shared" ref="I80:M80" si="45">SUM(I78:I79)</f>
        <v>0</v>
      </c>
      <c r="J80" s="74">
        <f t="shared" si="45"/>
        <v>10.846</v>
      </c>
      <c r="K80" s="74">
        <f t="shared" si="45"/>
        <v>10.846</v>
      </c>
      <c r="L80" s="74">
        <f t="shared" si="45"/>
        <v>0.216</v>
      </c>
      <c r="M80" s="74">
        <f t="shared" si="45"/>
        <v>0</v>
      </c>
      <c r="N80" s="74">
        <f t="shared" ref="N80:Q80" si="46">SUM(N78:N79)</f>
        <v>10.5</v>
      </c>
      <c r="O80" s="74">
        <f t="shared" si="46"/>
        <v>10.5</v>
      </c>
      <c r="P80" s="74">
        <f t="shared" si="46"/>
        <v>0</v>
      </c>
      <c r="Q80" s="74">
        <f t="shared" si="46"/>
        <v>0</v>
      </c>
      <c r="R80" s="342">
        <f t="shared" si="8"/>
        <v>10.5</v>
      </c>
      <c r="S80" s="343">
        <f t="shared" ref="S80:S143" si="47">SUM(J80-R80)</f>
        <v>0.34600000000000009</v>
      </c>
      <c r="T80" s="313"/>
      <c r="U80" s="212"/>
      <c r="V80" s="47"/>
      <c r="W80" s="47"/>
      <c r="X80" s="47"/>
      <c r="Y80" s="250"/>
    </row>
    <row r="81" spans="1:25" s="109" customFormat="1" ht="15.75" thickBot="1" x14ac:dyDescent="0.25">
      <c r="A81" s="59" t="s">
        <v>10</v>
      </c>
      <c r="B81" s="25" t="s">
        <v>10</v>
      </c>
      <c r="C81" s="38"/>
      <c r="D81" s="138"/>
      <c r="E81" s="447" t="s">
        <v>26</v>
      </c>
      <c r="F81" s="448"/>
      <c r="G81" s="448"/>
      <c r="H81" s="449"/>
      <c r="I81" s="158">
        <f>SUM(I15+I24+I27+I30+I33+I40+I43+I46+I49+I52+I56+I59+I64+I67+I72+I77+I80)</f>
        <v>0</v>
      </c>
      <c r="J81" s="158">
        <f t="shared" ref="J81:Q81" si="48">SUM(J15+J24+J27+J30+J33+J40+J43+J46+J49+J52+J56+J59+J64+J67+J72+J77+J80)</f>
        <v>3164.2090000000003</v>
      </c>
      <c r="K81" s="158">
        <f t="shared" si="48"/>
        <v>3115.2090000000003</v>
      </c>
      <c r="L81" s="158">
        <f t="shared" si="48"/>
        <v>1990.316</v>
      </c>
      <c r="M81" s="158">
        <f t="shared" si="48"/>
        <v>49</v>
      </c>
      <c r="N81" s="158">
        <f t="shared" si="48"/>
        <v>2862.6</v>
      </c>
      <c r="O81" s="158">
        <f t="shared" si="48"/>
        <v>2848.7</v>
      </c>
      <c r="P81" s="158">
        <f t="shared" si="48"/>
        <v>1819.3</v>
      </c>
      <c r="Q81" s="158">
        <f t="shared" si="48"/>
        <v>13.9</v>
      </c>
      <c r="R81" s="342">
        <f t="shared" si="8"/>
        <v>2862.6</v>
      </c>
      <c r="S81" s="343">
        <f t="shared" si="47"/>
        <v>301.60900000000038</v>
      </c>
      <c r="T81" s="313"/>
      <c r="U81" s="212"/>
      <c r="V81" s="47"/>
      <c r="W81" s="47"/>
      <c r="X81" s="47"/>
      <c r="Y81" s="250"/>
    </row>
    <row r="82" spans="1:25" s="108" customFormat="1" ht="15.75" thickBot="1" x14ac:dyDescent="0.25">
      <c r="A82" s="58" t="s">
        <v>10</v>
      </c>
      <c r="B82" s="31" t="s">
        <v>11</v>
      </c>
      <c r="C82" s="36"/>
      <c r="D82" s="139"/>
      <c r="E82" s="457" t="s">
        <v>57</v>
      </c>
      <c r="F82" s="458"/>
      <c r="G82" s="458"/>
      <c r="H82" s="458"/>
      <c r="I82" s="124"/>
      <c r="J82" s="63"/>
      <c r="K82" s="63"/>
      <c r="L82" s="63"/>
      <c r="M82" s="63"/>
      <c r="N82" s="63"/>
      <c r="O82" s="63"/>
      <c r="P82" s="63"/>
      <c r="Q82" s="63"/>
      <c r="R82" s="342">
        <f t="shared" ref="R82:R145" si="49">SUM(I82+N82)</f>
        <v>0</v>
      </c>
      <c r="S82" s="343">
        <f t="shared" si="47"/>
        <v>0</v>
      </c>
      <c r="T82" s="313"/>
      <c r="U82" s="210"/>
      <c r="V82" s="46"/>
      <c r="W82" s="46"/>
      <c r="X82" s="46"/>
      <c r="Y82" s="249"/>
    </row>
    <row r="83" spans="1:25" ht="60" customHeight="1" x14ac:dyDescent="0.2">
      <c r="A83" s="401" t="s">
        <v>10</v>
      </c>
      <c r="B83" s="402" t="s">
        <v>11</v>
      </c>
      <c r="C83" s="402" t="s">
        <v>10</v>
      </c>
      <c r="D83" s="434"/>
      <c r="E83" s="431" t="s">
        <v>86</v>
      </c>
      <c r="F83" s="297" t="s">
        <v>19</v>
      </c>
      <c r="G83" s="28" t="s">
        <v>53</v>
      </c>
      <c r="H83" s="12" t="s">
        <v>42</v>
      </c>
      <c r="I83" s="71"/>
      <c r="J83" s="71">
        <v>12.5</v>
      </c>
      <c r="K83" s="186">
        <f>SUM(J83-M83)</f>
        <v>12.5</v>
      </c>
      <c r="L83" s="98">
        <v>9.9</v>
      </c>
      <c r="M83" s="78"/>
      <c r="N83" s="71">
        <v>12.5</v>
      </c>
      <c r="O83" s="186">
        <f>SUM(N83-Q83)</f>
        <v>12.5</v>
      </c>
      <c r="P83" s="98"/>
      <c r="Q83" s="78"/>
      <c r="R83" s="342">
        <f t="shared" si="49"/>
        <v>12.5</v>
      </c>
      <c r="S83" s="343">
        <f t="shared" si="47"/>
        <v>0</v>
      </c>
      <c r="T83" s="313"/>
      <c r="U83" s="179" t="s">
        <v>242</v>
      </c>
      <c r="V83" s="265" t="s">
        <v>208</v>
      </c>
      <c r="W83" s="265" t="s">
        <v>243</v>
      </c>
      <c r="X83" s="265"/>
      <c r="Y83" s="249" t="s">
        <v>73</v>
      </c>
    </row>
    <row r="84" spans="1:25" ht="15.75" thickBot="1" x14ac:dyDescent="0.25">
      <c r="A84" s="401"/>
      <c r="B84" s="402"/>
      <c r="C84" s="402"/>
      <c r="D84" s="434"/>
      <c r="E84" s="432"/>
      <c r="F84" s="291" t="s">
        <v>19</v>
      </c>
      <c r="G84" s="29" t="s">
        <v>24</v>
      </c>
      <c r="H84" s="12" t="s">
        <v>42</v>
      </c>
      <c r="I84" s="155"/>
      <c r="J84" s="155"/>
      <c r="K84" s="82">
        <f>SUM(J84-M84)</f>
        <v>0</v>
      </c>
      <c r="L84" s="82"/>
      <c r="M84" s="83"/>
      <c r="N84" s="155"/>
      <c r="O84" s="82">
        <f>SUM(N84-Q84)</f>
        <v>0</v>
      </c>
      <c r="P84" s="82"/>
      <c r="Q84" s="83"/>
      <c r="R84" s="342">
        <f t="shared" si="49"/>
        <v>0</v>
      </c>
      <c r="S84" s="343">
        <f t="shared" si="47"/>
        <v>0</v>
      </c>
      <c r="T84" s="313"/>
      <c r="U84" s="181"/>
      <c r="V84" s="265"/>
      <c r="W84" s="265"/>
      <c r="X84" s="265"/>
      <c r="Y84" s="249" t="s">
        <v>73</v>
      </c>
    </row>
    <row r="85" spans="1:25" ht="15.75" thickBot="1" x14ac:dyDescent="0.25">
      <c r="A85" s="401"/>
      <c r="B85" s="402"/>
      <c r="C85" s="402"/>
      <c r="D85" s="434"/>
      <c r="E85" s="432"/>
      <c r="F85" s="291"/>
      <c r="G85" s="423" t="s">
        <v>27</v>
      </c>
      <c r="H85" s="424"/>
      <c r="I85" s="74">
        <f t="shared" ref="I85:M85" si="50">SUM(I83+I84)</f>
        <v>0</v>
      </c>
      <c r="J85" s="74">
        <f t="shared" si="50"/>
        <v>12.5</v>
      </c>
      <c r="K85" s="65">
        <f t="shared" si="50"/>
        <v>12.5</v>
      </c>
      <c r="L85" s="65">
        <f t="shared" si="50"/>
        <v>9.9</v>
      </c>
      <c r="M85" s="65">
        <f t="shared" si="50"/>
        <v>0</v>
      </c>
      <c r="N85" s="74">
        <f t="shared" ref="N85:Q85" si="51">SUM(N83+N84)</f>
        <v>12.5</v>
      </c>
      <c r="O85" s="65">
        <f t="shared" si="51"/>
        <v>12.5</v>
      </c>
      <c r="P85" s="65">
        <f t="shared" si="51"/>
        <v>0</v>
      </c>
      <c r="Q85" s="65">
        <f t="shared" si="51"/>
        <v>0</v>
      </c>
      <c r="R85" s="342">
        <f t="shared" si="49"/>
        <v>12.5</v>
      </c>
      <c r="S85" s="343">
        <f t="shared" si="47"/>
        <v>0</v>
      </c>
      <c r="T85" s="313"/>
      <c r="U85" s="212"/>
      <c r="V85" s="47"/>
      <c r="W85" s="47"/>
      <c r="X85" s="47"/>
      <c r="Y85" s="250"/>
    </row>
    <row r="86" spans="1:25" ht="38.25" x14ac:dyDescent="0.2">
      <c r="A86" s="407" t="s">
        <v>10</v>
      </c>
      <c r="B86" s="411" t="s">
        <v>11</v>
      </c>
      <c r="C86" s="411" t="s">
        <v>11</v>
      </c>
      <c r="D86" s="440"/>
      <c r="E86" s="432" t="s">
        <v>43</v>
      </c>
      <c r="F86" s="291" t="s">
        <v>19</v>
      </c>
      <c r="G86" s="27" t="s">
        <v>53</v>
      </c>
      <c r="H86" s="12" t="s">
        <v>87</v>
      </c>
      <c r="I86" s="71"/>
      <c r="J86" s="71">
        <v>20.6</v>
      </c>
      <c r="K86" s="98">
        <f>SUM(J86-M86)</f>
        <v>20.6</v>
      </c>
      <c r="L86" s="98">
        <v>20.3</v>
      </c>
      <c r="M86" s="150"/>
      <c r="N86" s="71">
        <v>20.6</v>
      </c>
      <c r="O86" s="98">
        <f>SUM(N86-Q86)</f>
        <v>20.6</v>
      </c>
      <c r="P86" s="98">
        <v>20.3</v>
      </c>
      <c r="Q86" s="150"/>
      <c r="R86" s="342">
        <f t="shared" si="49"/>
        <v>20.6</v>
      </c>
      <c r="S86" s="343">
        <f t="shared" si="47"/>
        <v>0</v>
      </c>
      <c r="T86" s="313"/>
      <c r="U86" s="179" t="s">
        <v>133</v>
      </c>
      <c r="V86" s="265" t="s">
        <v>207</v>
      </c>
      <c r="W86" s="265" t="s">
        <v>231</v>
      </c>
      <c r="X86" s="265"/>
      <c r="Y86" s="249" t="s">
        <v>73</v>
      </c>
    </row>
    <row r="87" spans="1:25" ht="15.75" thickBot="1" x14ac:dyDescent="0.25">
      <c r="A87" s="407"/>
      <c r="B87" s="411"/>
      <c r="C87" s="411"/>
      <c r="D87" s="440"/>
      <c r="E87" s="432"/>
      <c r="F87" s="291" t="s">
        <v>19</v>
      </c>
      <c r="G87" s="29"/>
      <c r="H87" s="12"/>
      <c r="I87" s="155"/>
      <c r="J87" s="155"/>
      <c r="K87" s="173">
        <f>SUM(J87-M87)</f>
        <v>0</v>
      </c>
      <c r="L87" s="173"/>
      <c r="M87" s="174"/>
      <c r="N87" s="155"/>
      <c r="O87" s="173">
        <f>SUM(N87-Q87)</f>
        <v>0</v>
      </c>
      <c r="P87" s="173"/>
      <c r="Q87" s="174"/>
      <c r="R87" s="342">
        <f t="shared" si="49"/>
        <v>0</v>
      </c>
      <c r="S87" s="343">
        <f t="shared" si="47"/>
        <v>0</v>
      </c>
      <c r="T87" s="313"/>
      <c r="U87" s="185"/>
      <c r="V87" s="300"/>
      <c r="W87" s="322"/>
      <c r="X87" s="322"/>
      <c r="Y87" s="249"/>
    </row>
    <row r="88" spans="1:25" ht="15.75" thickBot="1" x14ac:dyDescent="0.25">
      <c r="A88" s="400"/>
      <c r="B88" s="403"/>
      <c r="C88" s="403"/>
      <c r="D88" s="441"/>
      <c r="E88" s="432"/>
      <c r="F88" s="291"/>
      <c r="G88" s="423" t="s">
        <v>27</v>
      </c>
      <c r="H88" s="424"/>
      <c r="I88" s="74">
        <f t="shared" ref="I88" si="52">SUM(I86+I87)</f>
        <v>0</v>
      </c>
      <c r="J88" s="74">
        <f t="shared" ref="J88:M88" si="53">SUM(J86+J87)</f>
        <v>20.6</v>
      </c>
      <c r="K88" s="65">
        <f t="shared" si="53"/>
        <v>20.6</v>
      </c>
      <c r="L88" s="65">
        <f t="shared" si="53"/>
        <v>20.3</v>
      </c>
      <c r="M88" s="65">
        <f t="shared" si="53"/>
        <v>0</v>
      </c>
      <c r="N88" s="74">
        <f t="shared" ref="N88:Q88" si="54">SUM(N86+N87)</f>
        <v>20.6</v>
      </c>
      <c r="O88" s="65">
        <f t="shared" si="54"/>
        <v>20.6</v>
      </c>
      <c r="P88" s="65">
        <f t="shared" si="54"/>
        <v>20.3</v>
      </c>
      <c r="Q88" s="65">
        <f t="shared" si="54"/>
        <v>0</v>
      </c>
      <c r="R88" s="342">
        <f t="shared" si="49"/>
        <v>20.6</v>
      </c>
      <c r="S88" s="343">
        <f t="shared" si="47"/>
        <v>0</v>
      </c>
      <c r="T88" s="313"/>
      <c r="U88" s="212"/>
      <c r="V88" s="47"/>
      <c r="W88" s="47"/>
      <c r="X88" s="47"/>
      <c r="Y88" s="250"/>
    </row>
    <row r="89" spans="1:25" ht="229.5" x14ac:dyDescent="0.2">
      <c r="A89" s="406" t="s">
        <v>10</v>
      </c>
      <c r="B89" s="410" t="s">
        <v>11</v>
      </c>
      <c r="C89" s="531" t="s">
        <v>12</v>
      </c>
      <c r="D89" s="436"/>
      <c r="E89" s="442" t="s">
        <v>182</v>
      </c>
      <c r="F89" s="20">
        <v>1</v>
      </c>
      <c r="G89" s="27" t="s">
        <v>53</v>
      </c>
      <c r="H89" s="12" t="s">
        <v>44</v>
      </c>
      <c r="I89" s="168"/>
      <c r="J89" s="70">
        <v>30.2</v>
      </c>
      <c r="K89" s="175">
        <f>SUM(J89-M89)</f>
        <v>30.2</v>
      </c>
      <c r="L89" s="175">
        <v>17.3</v>
      </c>
      <c r="M89" s="163"/>
      <c r="N89" s="70">
        <v>30.2</v>
      </c>
      <c r="O89" s="175">
        <f>SUM(N89-Q89)</f>
        <v>30.2</v>
      </c>
      <c r="P89" s="175">
        <v>17.3</v>
      </c>
      <c r="Q89" s="163"/>
      <c r="R89" s="342">
        <f t="shared" si="49"/>
        <v>30.2</v>
      </c>
      <c r="S89" s="343">
        <f t="shared" si="47"/>
        <v>0</v>
      </c>
      <c r="T89" s="313"/>
      <c r="U89" s="238" t="s">
        <v>183</v>
      </c>
      <c r="V89" s="228">
        <v>0.76</v>
      </c>
      <c r="W89" s="228">
        <v>0.76</v>
      </c>
      <c r="X89" s="228"/>
      <c r="Y89" s="249" t="s">
        <v>73</v>
      </c>
    </row>
    <row r="90" spans="1:25" ht="26.25" thickBot="1" x14ac:dyDescent="0.25">
      <c r="A90" s="407"/>
      <c r="B90" s="411"/>
      <c r="C90" s="532"/>
      <c r="D90" s="437"/>
      <c r="E90" s="442"/>
      <c r="F90" s="21">
        <v>1</v>
      </c>
      <c r="G90" s="28" t="s">
        <v>197</v>
      </c>
      <c r="H90" s="12" t="s">
        <v>44</v>
      </c>
      <c r="I90" s="229"/>
      <c r="J90" s="72">
        <v>55</v>
      </c>
      <c r="K90" s="173">
        <f>SUM(J90-M90)</f>
        <v>23.67</v>
      </c>
      <c r="L90" s="188"/>
      <c r="M90" s="214">
        <v>31.33</v>
      </c>
      <c r="N90" s="72">
        <v>49.7</v>
      </c>
      <c r="O90" s="173">
        <f>SUM(N90-Q90)</f>
        <v>22.700000000000003</v>
      </c>
      <c r="P90" s="188"/>
      <c r="Q90" s="214">
        <v>27</v>
      </c>
      <c r="R90" s="342">
        <f t="shared" si="49"/>
        <v>49.7</v>
      </c>
      <c r="S90" s="343">
        <f t="shared" si="47"/>
        <v>5.2999999999999972</v>
      </c>
      <c r="T90" s="313"/>
      <c r="U90" s="238" t="s">
        <v>212</v>
      </c>
      <c r="V90" s="242" t="s">
        <v>213</v>
      </c>
      <c r="W90" s="242" t="s">
        <v>241</v>
      </c>
      <c r="X90" s="265"/>
      <c r="Y90" s="249" t="s">
        <v>73</v>
      </c>
    </row>
    <row r="91" spans="1:25" s="109" customFormat="1" ht="15.75" thickBot="1" x14ac:dyDescent="0.25">
      <c r="A91" s="400"/>
      <c r="B91" s="403"/>
      <c r="C91" s="533"/>
      <c r="D91" s="438"/>
      <c r="E91" s="442"/>
      <c r="F91" s="20"/>
      <c r="G91" s="423" t="s">
        <v>27</v>
      </c>
      <c r="H91" s="424"/>
      <c r="I91" s="74">
        <f>SUM(I89+I90)</f>
        <v>0</v>
      </c>
      <c r="J91" s="74">
        <f t="shared" ref="J91:M91" si="55">SUM(J89+J90)</f>
        <v>85.2</v>
      </c>
      <c r="K91" s="74">
        <f t="shared" si="55"/>
        <v>53.870000000000005</v>
      </c>
      <c r="L91" s="74">
        <f t="shared" si="55"/>
        <v>17.3</v>
      </c>
      <c r="M91" s="74">
        <f t="shared" si="55"/>
        <v>31.33</v>
      </c>
      <c r="N91" s="74">
        <f t="shared" ref="N91:Q91" si="56">SUM(N89+N90)</f>
        <v>79.900000000000006</v>
      </c>
      <c r="O91" s="74">
        <f t="shared" si="56"/>
        <v>52.900000000000006</v>
      </c>
      <c r="P91" s="74">
        <f t="shared" si="56"/>
        <v>17.3</v>
      </c>
      <c r="Q91" s="74">
        <f t="shared" si="56"/>
        <v>27</v>
      </c>
      <c r="R91" s="342">
        <f t="shared" si="49"/>
        <v>79.900000000000006</v>
      </c>
      <c r="S91" s="343">
        <f t="shared" si="47"/>
        <v>5.2999999999999972</v>
      </c>
      <c r="T91" s="313"/>
      <c r="U91" s="181"/>
      <c r="V91" s="265"/>
      <c r="W91" s="265"/>
      <c r="X91" s="265"/>
      <c r="Y91" s="250"/>
    </row>
    <row r="92" spans="1:25" x14ac:dyDescent="0.2">
      <c r="A92" s="401" t="s">
        <v>10</v>
      </c>
      <c r="B92" s="402" t="s">
        <v>11</v>
      </c>
      <c r="C92" s="402" t="s">
        <v>13</v>
      </c>
      <c r="D92" s="434"/>
      <c r="E92" s="445" t="s">
        <v>45</v>
      </c>
      <c r="F92" s="291" t="s">
        <v>19</v>
      </c>
      <c r="G92" s="29" t="s">
        <v>53</v>
      </c>
      <c r="H92" s="12" t="s">
        <v>87</v>
      </c>
      <c r="I92" s="70"/>
      <c r="J92" s="70">
        <v>8.24</v>
      </c>
      <c r="K92" s="175">
        <f>SUM(J92-M92)</f>
        <v>8.24</v>
      </c>
      <c r="L92" s="175">
        <v>8.1</v>
      </c>
      <c r="M92" s="163"/>
      <c r="N92" s="70">
        <v>8.1999999999999993</v>
      </c>
      <c r="O92" s="175">
        <f>SUM(N92-Q92)</f>
        <v>8.1999999999999993</v>
      </c>
      <c r="P92" s="175">
        <v>8.1</v>
      </c>
      <c r="Q92" s="163"/>
      <c r="R92" s="342">
        <f t="shared" si="49"/>
        <v>8.1999999999999993</v>
      </c>
      <c r="S92" s="343">
        <f t="shared" si="47"/>
        <v>4.0000000000000924E-2</v>
      </c>
      <c r="T92" s="313"/>
      <c r="U92" s="179"/>
      <c r="V92" s="265"/>
      <c r="W92" s="265"/>
      <c r="X92" s="265"/>
      <c r="Y92" s="249" t="s">
        <v>73</v>
      </c>
    </row>
    <row r="93" spans="1:25" ht="15.75" thickBot="1" x14ac:dyDescent="0.25">
      <c r="A93" s="401"/>
      <c r="B93" s="402"/>
      <c r="C93" s="402"/>
      <c r="D93" s="434"/>
      <c r="E93" s="446"/>
      <c r="F93" s="291" t="s">
        <v>19</v>
      </c>
      <c r="G93" s="29" t="s">
        <v>24</v>
      </c>
      <c r="H93" s="12" t="s">
        <v>87</v>
      </c>
      <c r="I93" s="155"/>
      <c r="J93" s="155">
        <v>0.2</v>
      </c>
      <c r="K93" s="173">
        <f>SUM(J93-M93)</f>
        <v>0.2</v>
      </c>
      <c r="L93" s="173"/>
      <c r="M93" s="184"/>
      <c r="N93" s="155">
        <v>0.2</v>
      </c>
      <c r="O93" s="173">
        <f>SUM(N93-Q93)</f>
        <v>0.2</v>
      </c>
      <c r="P93" s="173"/>
      <c r="Q93" s="184"/>
      <c r="R93" s="342">
        <f t="shared" si="49"/>
        <v>0.2</v>
      </c>
      <c r="S93" s="343">
        <f t="shared" si="47"/>
        <v>0</v>
      </c>
      <c r="T93" s="313"/>
      <c r="U93" s="185" t="s">
        <v>129</v>
      </c>
      <c r="V93" s="265" t="s">
        <v>19</v>
      </c>
      <c r="W93" s="265" t="s">
        <v>19</v>
      </c>
      <c r="X93" s="265"/>
      <c r="Y93" s="249" t="s">
        <v>73</v>
      </c>
    </row>
    <row r="94" spans="1:25" ht="15.75" thickBot="1" x14ac:dyDescent="0.25">
      <c r="A94" s="401"/>
      <c r="B94" s="402"/>
      <c r="C94" s="402"/>
      <c r="D94" s="434"/>
      <c r="E94" s="431"/>
      <c r="F94" s="291"/>
      <c r="G94" s="423" t="s">
        <v>27</v>
      </c>
      <c r="H94" s="424"/>
      <c r="I94" s="74">
        <f t="shared" ref="I94" si="57">SUM(I92+I93)</f>
        <v>0</v>
      </c>
      <c r="J94" s="74">
        <f t="shared" ref="J94:M94" si="58">SUM(J92+J93)</f>
        <v>8.44</v>
      </c>
      <c r="K94" s="65">
        <f t="shared" si="58"/>
        <v>8.44</v>
      </c>
      <c r="L94" s="65">
        <f t="shared" si="58"/>
        <v>8.1</v>
      </c>
      <c r="M94" s="65">
        <f t="shared" si="58"/>
        <v>0</v>
      </c>
      <c r="N94" s="74">
        <f t="shared" ref="N94:Q94" si="59">SUM(N92+N93)</f>
        <v>8.3999999999999986</v>
      </c>
      <c r="O94" s="65">
        <f t="shared" si="59"/>
        <v>8.3999999999999986</v>
      </c>
      <c r="P94" s="65">
        <f t="shared" si="59"/>
        <v>8.1</v>
      </c>
      <c r="Q94" s="65">
        <f t="shared" si="59"/>
        <v>0</v>
      </c>
      <c r="R94" s="342">
        <f t="shared" si="49"/>
        <v>8.3999999999999986</v>
      </c>
      <c r="S94" s="343">
        <f t="shared" si="47"/>
        <v>4.0000000000000924E-2</v>
      </c>
      <c r="T94" s="313"/>
      <c r="U94" s="185"/>
      <c r="V94" s="47"/>
      <c r="W94" s="47"/>
      <c r="X94" s="47"/>
      <c r="Y94" s="250"/>
    </row>
    <row r="95" spans="1:25" ht="102" x14ac:dyDescent="0.2">
      <c r="A95" s="401" t="s">
        <v>10</v>
      </c>
      <c r="B95" s="402" t="s">
        <v>11</v>
      </c>
      <c r="C95" s="405" t="s">
        <v>14</v>
      </c>
      <c r="D95" s="414"/>
      <c r="E95" s="435" t="s">
        <v>139</v>
      </c>
      <c r="F95" s="291" t="s">
        <v>19</v>
      </c>
      <c r="G95" s="28" t="s">
        <v>53</v>
      </c>
      <c r="H95" s="12" t="s">
        <v>91</v>
      </c>
      <c r="I95" s="70"/>
      <c r="J95" s="70">
        <v>10.6</v>
      </c>
      <c r="K95" s="175">
        <f>SUM(J95-M95)</f>
        <v>10.6</v>
      </c>
      <c r="L95" s="175">
        <v>9.4</v>
      </c>
      <c r="M95" s="163"/>
      <c r="N95" s="70">
        <v>10</v>
      </c>
      <c r="O95" s="175">
        <f>SUM(N95-Q95)</f>
        <v>10</v>
      </c>
      <c r="P95" s="175">
        <v>9.4</v>
      </c>
      <c r="Q95" s="163"/>
      <c r="R95" s="342">
        <f t="shared" si="49"/>
        <v>10</v>
      </c>
      <c r="S95" s="343">
        <f t="shared" si="47"/>
        <v>0.59999999999999964</v>
      </c>
      <c r="T95" s="313"/>
      <c r="U95" s="185" t="s">
        <v>140</v>
      </c>
      <c r="V95" s="228">
        <v>2</v>
      </c>
      <c r="W95" s="228">
        <v>2</v>
      </c>
      <c r="X95" s="228"/>
      <c r="Y95" s="249" t="s">
        <v>73</v>
      </c>
    </row>
    <row r="96" spans="1:25" ht="51.75" thickBot="1" x14ac:dyDescent="0.25">
      <c r="A96" s="401"/>
      <c r="B96" s="402"/>
      <c r="C96" s="405"/>
      <c r="D96" s="414"/>
      <c r="E96" s="435"/>
      <c r="F96" s="291" t="s">
        <v>19</v>
      </c>
      <c r="G96" s="29"/>
      <c r="H96" s="10"/>
      <c r="I96" s="156"/>
      <c r="J96" s="156"/>
      <c r="K96" s="195">
        <f>SUM(J96-M96)</f>
        <v>0</v>
      </c>
      <c r="L96" s="195"/>
      <c r="M96" s="196"/>
      <c r="N96" s="156"/>
      <c r="O96" s="195">
        <f>SUM(N96-Q96)</f>
        <v>0</v>
      </c>
      <c r="P96" s="195"/>
      <c r="Q96" s="196"/>
      <c r="R96" s="342">
        <f t="shared" si="49"/>
        <v>0</v>
      </c>
      <c r="S96" s="343">
        <f t="shared" si="47"/>
        <v>0</v>
      </c>
      <c r="T96" s="313"/>
      <c r="U96" s="185" t="s">
        <v>141</v>
      </c>
      <c r="V96" s="228">
        <v>1</v>
      </c>
      <c r="W96" s="228">
        <v>1</v>
      </c>
      <c r="X96" s="228"/>
      <c r="Y96" s="249" t="s">
        <v>73</v>
      </c>
    </row>
    <row r="97" spans="1:25" ht="15.75" thickBot="1" x14ac:dyDescent="0.25">
      <c r="A97" s="401"/>
      <c r="B97" s="402"/>
      <c r="C97" s="405"/>
      <c r="D97" s="414"/>
      <c r="E97" s="435"/>
      <c r="F97" s="289"/>
      <c r="G97" s="417" t="s">
        <v>27</v>
      </c>
      <c r="H97" s="418"/>
      <c r="I97" s="74">
        <f t="shared" ref="I97" si="60">SUM(I95+I96)</f>
        <v>0</v>
      </c>
      <c r="J97" s="65">
        <f t="shared" ref="J97:M97" si="61">SUM(J95+J96)</f>
        <v>10.6</v>
      </c>
      <c r="K97" s="65">
        <f t="shared" si="61"/>
        <v>10.6</v>
      </c>
      <c r="L97" s="65">
        <f t="shared" si="61"/>
        <v>9.4</v>
      </c>
      <c r="M97" s="65">
        <f t="shared" si="61"/>
        <v>0</v>
      </c>
      <c r="N97" s="65">
        <f t="shared" ref="N97:Q97" si="62">SUM(N95+N96)</f>
        <v>10</v>
      </c>
      <c r="O97" s="65">
        <f t="shared" si="62"/>
        <v>10</v>
      </c>
      <c r="P97" s="65">
        <f t="shared" si="62"/>
        <v>9.4</v>
      </c>
      <c r="Q97" s="65">
        <f t="shared" si="62"/>
        <v>0</v>
      </c>
      <c r="R97" s="342">
        <f t="shared" si="49"/>
        <v>10</v>
      </c>
      <c r="S97" s="343">
        <f t="shared" si="47"/>
        <v>0.59999999999999964</v>
      </c>
      <c r="T97" s="313"/>
      <c r="U97" s="212"/>
      <c r="V97" s="47"/>
      <c r="W97" s="47"/>
      <c r="X97" s="47"/>
      <c r="Y97" s="250"/>
    </row>
    <row r="98" spans="1:25" x14ac:dyDescent="0.2">
      <c r="A98" s="400" t="s">
        <v>10</v>
      </c>
      <c r="B98" s="403" t="s">
        <v>11</v>
      </c>
      <c r="C98" s="404" t="s">
        <v>15</v>
      </c>
      <c r="D98" s="433"/>
      <c r="E98" s="435" t="s">
        <v>85</v>
      </c>
      <c r="F98" s="289" t="s">
        <v>19</v>
      </c>
      <c r="G98" s="293" t="s">
        <v>53</v>
      </c>
      <c r="H98" s="50" t="s">
        <v>60</v>
      </c>
      <c r="I98" s="70"/>
      <c r="J98" s="70">
        <v>14.4</v>
      </c>
      <c r="K98" s="288">
        <f>SUM(J98-M98)</f>
        <v>14.4</v>
      </c>
      <c r="L98" s="175">
        <v>14.2</v>
      </c>
      <c r="M98" s="163"/>
      <c r="N98" s="70">
        <v>5.9</v>
      </c>
      <c r="O98" s="288">
        <f>SUM(N98-Q98)</f>
        <v>5.9</v>
      </c>
      <c r="P98" s="175">
        <v>5.8</v>
      </c>
      <c r="Q98" s="163"/>
      <c r="R98" s="342">
        <f t="shared" si="49"/>
        <v>5.9</v>
      </c>
      <c r="S98" s="343">
        <f t="shared" si="47"/>
        <v>8.5</v>
      </c>
      <c r="T98" s="313"/>
      <c r="U98" s="179"/>
      <c r="V98" s="265"/>
      <c r="W98" s="265"/>
      <c r="X98" s="265"/>
      <c r="Y98" s="249" t="s">
        <v>73</v>
      </c>
    </row>
    <row r="99" spans="1:25" ht="15.75" thickBot="1" x14ac:dyDescent="0.25">
      <c r="A99" s="401"/>
      <c r="B99" s="402"/>
      <c r="C99" s="405"/>
      <c r="D99" s="414"/>
      <c r="E99" s="435"/>
      <c r="F99" s="289" t="s">
        <v>19</v>
      </c>
      <c r="G99" s="34" t="s">
        <v>197</v>
      </c>
      <c r="H99" s="3" t="s">
        <v>60</v>
      </c>
      <c r="I99" s="155"/>
      <c r="J99" s="66">
        <v>1.9</v>
      </c>
      <c r="K99" s="82">
        <f>SUM(J99-M99)</f>
        <v>1.9</v>
      </c>
      <c r="L99" s="82"/>
      <c r="M99" s="83"/>
      <c r="N99" s="66"/>
      <c r="O99" s="82">
        <f>SUM(N99-Q99)</f>
        <v>0</v>
      </c>
      <c r="P99" s="82"/>
      <c r="Q99" s="83"/>
      <c r="R99" s="342">
        <f t="shared" si="49"/>
        <v>0</v>
      </c>
      <c r="S99" s="343">
        <f t="shared" si="47"/>
        <v>1.9</v>
      </c>
      <c r="T99" s="313"/>
      <c r="U99" s="181"/>
      <c r="V99" s="265"/>
      <c r="W99" s="265"/>
      <c r="X99" s="265"/>
      <c r="Y99" s="249" t="s">
        <v>73</v>
      </c>
    </row>
    <row r="100" spans="1:25" ht="15.75" thickBot="1" x14ac:dyDescent="0.25">
      <c r="A100" s="401"/>
      <c r="B100" s="402"/>
      <c r="C100" s="405"/>
      <c r="D100" s="414"/>
      <c r="E100" s="435"/>
      <c r="F100" s="289"/>
      <c r="G100" s="417" t="s">
        <v>27</v>
      </c>
      <c r="H100" s="418"/>
      <c r="I100" s="74">
        <f t="shared" ref="I100" si="63">SUM(I98+I99)</f>
        <v>0</v>
      </c>
      <c r="J100" s="65">
        <f t="shared" ref="J100:M100" si="64">SUM(J98+J99)</f>
        <v>16.3</v>
      </c>
      <c r="K100" s="65">
        <f t="shared" si="64"/>
        <v>16.3</v>
      </c>
      <c r="L100" s="65">
        <f t="shared" si="64"/>
        <v>14.2</v>
      </c>
      <c r="M100" s="80">
        <f t="shared" si="64"/>
        <v>0</v>
      </c>
      <c r="N100" s="65">
        <f t="shared" ref="N100:Q100" si="65">SUM(N98+N99)</f>
        <v>5.9</v>
      </c>
      <c r="O100" s="65">
        <f t="shared" si="65"/>
        <v>5.9</v>
      </c>
      <c r="P100" s="65">
        <f t="shared" si="65"/>
        <v>5.8</v>
      </c>
      <c r="Q100" s="80">
        <f t="shared" si="65"/>
        <v>0</v>
      </c>
      <c r="R100" s="342">
        <f t="shared" si="49"/>
        <v>5.9</v>
      </c>
      <c r="S100" s="343">
        <f t="shared" si="47"/>
        <v>10.4</v>
      </c>
      <c r="T100" s="313"/>
      <c r="U100" s="212"/>
      <c r="V100" s="47"/>
      <c r="W100" s="47"/>
      <c r="X100" s="47"/>
      <c r="Y100" s="250"/>
    </row>
    <row r="101" spans="1:25" ht="191.25" x14ac:dyDescent="0.2">
      <c r="A101" s="400" t="s">
        <v>10</v>
      </c>
      <c r="B101" s="403" t="s">
        <v>11</v>
      </c>
      <c r="C101" s="404" t="s">
        <v>16</v>
      </c>
      <c r="D101" s="433"/>
      <c r="E101" s="435" t="s">
        <v>46</v>
      </c>
      <c r="F101" s="289" t="s">
        <v>19</v>
      </c>
      <c r="G101" s="51" t="s">
        <v>53</v>
      </c>
      <c r="H101" s="52" t="s">
        <v>87</v>
      </c>
      <c r="I101" s="70"/>
      <c r="J101" s="70">
        <v>3.7</v>
      </c>
      <c r="K101" s="175">
        <f>SUM(J101-M101)</f>
        <v>3.7</v>
      </c>
      <c r="L101" s="175">
        <v>3.7</v>
      </c>
      <c r="M101" s="163"/>
      <c r="N101" s="70">
        <v>3.7</v>
      </c>
      <c r="O101" s="175">
        <f>SUM(N101-Q101)</f>
        <v>3.7</v>
      </c>
      <c r="P101" s="175">
        <v>3.7</v>
      </c>
      <c r="Q101" s="163"/>
      <c r="R101" s="342">
        <f t="shared" si="49"/>
        <v>3.7</v>
      </c>
      <c r="S101" s="343">
        <f t="shared" si="47"/>
        <v>0</v>
      </c>
      <c r="T101" s="313"/>
      <c r="U101" s="179" t="s">
        <v>245</v>
      </c>
      <c r="V101" s="265" t="s">
        <v>194</v>
      </c>
      <c r="W101" s="265" t="s">
        <v>244</v>
      </c>
      <c r="X101" s="265"/>
      <c r="Y101" s="249" t="s">
        <v>73</v>
      </c>
    </row>
    <row r="102" spans="1:25" ht="15.75" thickBot="1" x14ac:dyDescent="0.25">
      <c r="A102" s="401"/>
      <c r="B102" s="402"/>
      <c r="C102" s="405"/>
      <c r="D102" s="414"/>
      <c r="E102" s="435"/>
      <c r="F102" s="289"/>
      <c r="G102" s="292"/>
      <c r="H102" s="14"/>
      <c r="I102" s="155"/>
      <c r="J102" s="66"/>
      <c r="K102" s="82">
        <f>SUM(J102-M102)</f>
        <v>0</v>
      </c>
      <c r="L102" s="82"/>
      <c r="M102" s="83"/>
      <c r="N102" s="66"/>
      <c r="O102" s="82">
        <f>SUM(N102-Q102)</f>
        <v>0</v>
      </c>
      <c r="P102" s="82"/>
      <c r="Q102" s="83"/>
      <c r="R102" s="342">
        <f t="shared" si="49"/>
        <v>0</v>
      </c>
      <c r="S102" s="343">
        <f t="shared" si="47"/>
        <v>0</v>
      </c>
      <c r="T102" s="313"/>
      <c r="U102" s="181"/>
      <c r="V102" s="265"/>
      <c r="W102" s="265"/>
      <c r="X102" s="265"/>
      <c r="Y102" s="249"/>
    </row>
    <row r="103" spans="1:25" ht="15.75" thickBot="1" x14ac:dyDescent="0.25">
      <c r="A103" s="401"/>
      <c r="B103" s="402"/>
      <c r="C103" s="405"/>
      <c r="D103" s="414"/>
      <c r="E103" s="435"/>
      <c r="F103" s="289"/>
      <c r="G103" s="417" t="s">
        <v>27</v>
      </c>
      <c r="H103" s="418"/>
      <c r="I103" s="74">
        <f t="shared" ref="I103" si="66">SUM(I101+I102)</f>
        <v>0</v>
      </c>
      <c r="J103" s="65">
        <f t="shared" ref="J103:M103" si="67">SUM(J101+J102)</f>
        <v>3.7</v>
      </c>
      <c r="K103" s="65">
        <f t="shared" si="67"/>
        <v>3.7</v>
      </c>
      <c r="L103" s="65">
        <f t="shared" si="67"/>
        <v>3.7</v>
      </c>
      <c r="M103" s="80">
        <f t="shared" si="67"/>
        <v>0</v>
      </c>
      <c r="N103" s="65">
        <f t="shared" ref="N103:Q103" si="68">SUM(N101+N102)</f>
        <v>3.7</v>
      </c>
      <c r="O103" s="65">
        <f t="shared" si="68"/>
        <v>3.7</v>
      </c>
      <c r="P103" s="65">
        <f t="shared" si="68"/>
        <v>3.7</v>
      </c>
      <c r="Q103" s="80">
        <f t="shared" si="68"/>
        <v>0</v>
      </c>
      <c r="R103" s="342">
        <f t="shared" si="49"/>
        <v>3.7</v>
      </c>
      <c r="S103" s="343">
        <f t="shared" si="47"/>
        <v>0</v>
      </c>
      <c r="T103" s="313"/>
      <c r="U103" s="212"/>
      <c r="V103" s="47"/>
      <c r="W103" s="47"/>
      <c r="X103" s="47"/>
      <c r="Y103" s="250"/>
    </row>
    <row r="104" spans="1:25" x14ac:dyDescent="0.2">
      <c r="A104" s="400" t="s">
        <v>10</v>
      </c>
      <c r="B104" s="403" t="s">
        <v>11</v>
      </c>
      <c r="C104" s="404" t="s">
        <v>40</v>
      </c>
      <c r="D104" s="433"/>
      <c r="E104" s="435" t="s">
        <v>95</v>
      </c>
      <c r="F104" s="289" t="s">
        <v>19</v>
      </c>
      <c r="G104" s="293" t="s">
        <v>53</v>
      </c>
      <c r="H104" s="1" t="s">
        <v>87</v>
      </c>
      <c r="I104" s="70"/>
      <c r="J104" s="70">
        <v>2.9</v>
      </c>
      <c r="K104" s="175">
        <f>SUM(J104-M104)</f>
        <v>2.9</v>
      </c>
      <c r="L104" s="175">
        <v>2.9</v>
      </c>
      <c r="M104" s="162"/>
      <c r="N104" s="70">
        <v>2.9</v>
      </c>
      <c r="O104" s="175">
        <f>SUM(N104-Q104)</f>
        <v>2.9</v>
      </c>
      <c r="P104" s="175">
        <v>2.9</v>
      </c>
      <c r="Q104" s="162"/>
      <c r="R104" s="342">
        <f t="shared" si="49"/>
        <v>2.9</v>
      </c>
      <c r="S104" s="343">
        <f t="shared" si="47"/>
        <v>0</v>
      </c>
      <c r="T104" s="313"/>
      <c r="U104" s="181"/>
      <c r="V104" s="265"/>
      <c r="W104" s="265"/>
      <c r="X104" s="265"/>
      <c r="Y104" s="249" t="s">
        <v>73</v>
      </c>
    </row>
    <row r="105" spans="1:25" ht="15.75" thickBot="1" x14ac:dyDescent="0.25">
      <c r="A105" s="401"/>
      <c r="B105" s="402"/>
      <c r="C105" s="405"/>
      <c r="D105" s="414"/>
      <c r="E105" s="435"/>
      <c r="F105" s="289"/>
      <c r="G105" s="34"/>
      <c r="H105" s="3"/>
      <c r="I105" s="155"/>
      <c r="J105" s="66"/>
      <c r="K105" s="82">
        <f>SUM(J105-M105)</f>
        <v>0</v>
      </c>
      <c r="L105" s="82"/>
      <c r="M105" s="83"/>
      <c r="N105" s="66"/>
      <c r="O105" s="82">
        <f>SUM(N105-Q105)</f>
        <v>0</v>
      </c>
      <c r="P105" s="82"/>
      <c r="Q105" s="83"/>
      <c r="R105" s="342">
        <f t="shared" si="49"/>
        <v>0</v>
      </c>
      <c r="S105" s="343">
        <f t="shared" si="47"/>
        <v>0</v>
      </c>
      <c r="T105" s="313"/>
      <c r="U105" s="181"/>
      <c r="V105" s="265"/>
      <c r="W105" s="265"/>
      <c r="X105" s="265"/>
      <c r="Y105" s="249"/>
    </row>
    <row r="106" spans="1:25" ht="15.75" thickBot="1" x14ac:dyDescent="0.25">
      <c r="A106" s="401"/>
      <c r="B106" s="402"/>
      <c r="C106" s="405"/>
      <c r="D106" s="414"/>
      <c r="E106" s="435"/>
      <c r="F106" s="289"/>
      <c r="G106" s="417" t="s">
        <v>27</v>
      </c>
      <c r="H106" s="418"/>
      <c r="I106" s="73">
        <f t="shared" ref="I106" si="69">SUM(I104+I105)</f>
        <v>0</v>
      </c>
      <c r="J106" s="69">
        <f t="shared" ref="J106:M106" si="70">SUM(J104+J105)</f>
        <v>2.9</v>
      </c>
      <c r="K106" s="69">
        <f t="shared" si="70"/>
        <v>2.9</v>
      </c>
      <c r="L106" s="69">
        <f t="shared" si="70"/>
        <v>2.9</v>
      </c>
      <c r="M106" s="80">
        <f t="shared" si="70"/>
        <v>0</v>
      </c>
      <c r="N106" s="69">
        <f t="shared" ref="N106:Q106" si="71">SUM(N104+N105)</f>
        <v>2.9</v>
      </c>
      <c r="O106" s="69">
        <f t="shared" si="71"/>
        <v>2.9</v>
      </c>
      <c r="P106" s="69">
        <f t="shared" si="71"/>
        <v>2.9</v>
      </c>
      <c r="Q106" s="80">
        <f t="shared" si="71"/>
        <v>0</v>
      </c>
      <c r="R106" s="342">
        <f t="shared" si="49"/>
        <v>2.9</v>
      </c>
      <c r="S106" s="343">
        <f t="shared" si="47"/>
        <v>0</v>
      </c>
      <c r="T106" s="313"/>
      <c r="U106" s="212"/>
      <c r="V106" s="47"/>
      <c r="W106" s="47"/>
      <c r="X106" s="47"/>
      <c r="Y106" s="250"/>
    </row>
    <row r="107" spans="1:25" x14ac:dyDescent="0.2">
      <c r="A107" s="401" t="s">
        <v>10</v>
      </c>
      <c r="B107" s="402" t="s">
        <v>11</v>
      </c>
      <c r="C107" s="405" t="s">
        <v>41</v>
      </c>
      <c r="D107" s="414"/>
      <c r="E107" s="443" t="s">
        <v>72</v>
      </c>
      <c r="F107" s="289" t="s">
        <v>19</v>
      </c>
      <c r="G107" s="53" t="s">
        <v>53</v>
      </c>
      <c r="H107" s="1" t="s">
        <v>88</v>
      </c>
      <c r="I107" s="70"/>
      <c r="J107" s="70">
        <v>147.4</v>
      </c>
      <c r="K107" s="175">
        <f>SUM(J107-M107)</f>
        <v>147.4</v>
      </c>
      <c r="L107" s="175">
        <v>133.9</v>
      </c>
      <c r="M107" s="163"/>
      <c r="N107" s="70">
        <v>147.4</v>
      </c>
      <c r="O107" s="175">
        <f>SUM(N107-Q107)</f>
        <v>147.4</v>
      </c>
      <c r="P107" s="175">
        <v>133.9</v>
      </c>
      <c r="Q107" s="163"/>
      <c r="R107" s="342">
        <f t="shared" si="49"/>
        <v>147.4</v>
      </c>
      <c r="S107" s="343">
        <f t="shared" si="47"/>
        <v>0</v>
      </c>
      <c r="T107" s="313"/>
      <c r="U107" s="185" t="s">
        <v>81</v>
      </c>
      <c r="V107" s="242" t="s">
        <v>196</v>
      </c>
      <c r="W107" s="242" t="s">
        <v>232</v>
      </c>
      <c r="X107" s="265"/>
      <c r="Y107" s="249" t="s">
        <v>73</v>
      </c>
    </row>
    <row r="108" spans="1:25" ht="26.25" thickBot="1" x14ac:dyDescent="0.25">
      <c r="A108" s="401"/>
      <c r="B108" s="402"/>
      <c r="C108" s="405"/>
      <c r="D108" s="414"/>
      <c r="E108" s="443"/>
      <c r="F108" s="289" t="s">
        <v>19</v>
      </c>
      <c r="G108" s="34"/>
      <c r="H108" s="3"/>
      <c r="I108" s="155"/>
      <c r="J108" s="155"/>
      <c r="K108" s="82">
        <f>SUM(J108-M108)</f>
        <v>0</v>
      </c>
      <c r="L108" s="82"/>
      <c r="M108" s="148"/>
      <c r="N108" s="155"/>
      <c r="O108" s="82">
        <f>SUM(N108-Q108)</f>
        <v>0</v>
      </c>
      <c r="P108" s="82"/>
      <c r="Q108" s="148"/>
      <c r="R108" s="342">
        <f t="shared" si="49"/>
        <v>0</v>
      </c>
      <c r="S108" s="343">
        <f t="shared" si="47"/>
        <v>0</v>
      </c>
      <c r="T108" s="313"/>
      <c r="U108" s="185" t="s">
        <v>82</v>
      </c>
      <c r="V108" s="242" t="s">
        <v>185</v>
      </c>
      <c r="W108" s="242" t="s">
        <v>233</v>
      </c>
      <c r="X108" s="265"/>
      <c r="Y108" s="249" t="s">
        <v>73</v>
      </c>
    </row>
    <row r="109" spans="1:25" ht="15.75" thickBot="1" x14ac:dyDescent="0.25">
      <c r="A109" s="401"/>
      <c r="B109" s="402"/>
      <c r="C109" s="405"/>
      <c r="D109" s="414"/>
      <c r="E109" s="444"/>
      <c r="F109" s="205"/>
      <c r="G109" s="412" t="s">
        <v>27</v>
      </c>
      <c r="H109" s="413"/>
      <c r="I109" s="65">
        <f t="shared" ref="I109:M109" si="72">SUM(I107+I108)</f>
        <v>0</v>
      </c>
      <c r="J109" s="65">
        <f t="shared" si="72"/>
        <v>147.4</v>
      </c>
      <c r="K109" s="65">
        <f t="shared" si="72"/>
        <v>147.4</v>
      </c>
      <c r="L109" s="65">
        <f t="shared" si="72"/>
        <v>133.9</v>
      </c>
      <c r="M109" s="69">
        <f t="shared" si="72"/>
        <v>0</v>
      </c>
      <c r="N109" s="65">
        <f t="shared" ref="N109:Q109" si="73">SUM(N107+N108)</f>
        <v>147.4</v>
      </c>
      <c r="O109" s="65">
        <f t="shared" si="73"/>
        <v>147.4</v>
      </c>
      <c r="P109" s="65">
        <f t="shared" si="73"/>
        <v>133.9</v>
      </c>
      <c r="Q109" s="69">
        <f t="shared" si="73"/>
        <v>0</v>
      </c>
      <c r="R109" s="342">
        <f t="shared" si="49"/>
        <v>147.4</v>
      </c>
      <c r="S109" s="343">
        <f t="shared" si="47"/>
        <v>0</v>
      </c>
      <c r="T109" s="313"/>
      <c r="U109" s="185"/>
      <c r="V109" s="265"/>
      <c r="W109" s="265"/>
      <c r="X109" s="265"/>
      <c r="Y109" s="249"/>
    </row>
    <row r="110" spans="1:25" ht="25.5" x14ac:dyDescent="0.2">
      <c r="A110" s="401" t="s">
        <v>10</v>
      </c>
      <c r="B110" s="402" t="s">
        <v>11</v>
      </c>
      <c r="C110" s="405" t="s">
        <v>56</v>
      </c>
      <c r="D110" s="414"/>
      <c r="E110" s="443" t="s">
        <v>156</v>
      </c>
      <c r="F110" s="289" t="s">
        <v>19</v>
      </c>
      <c r="G110" s="53" t="s">
        <v>53</v>
      </c>
      <c r="H110" s="1" t="s">
        <v>158</v>
      </c>
      <c r="I110" s="70"/>
      <c r="J110" s="70">
        <v>19.100000000000001</v>
      </c>
      <c r="K110" s="175">
        <f>SUM(J110-M110)</f>
        <v>19.100000000000001</v>
      </c>
      <c r="L110" s="175">
        <v>18.8</v>
      </c>
      <c r="M110" s="163"/>
      <c r="N110" s="70">
        <v>19.100000000000001</v>
      </c>
      <c r="O110" s="175">
        <f>SUM(N110-Q110)</f>
        <v>19.100000000000001</v>
      </c>
      <c r="P110" s="175">
        <v>18.8</v>
      </c>
      <c r="Q110" s="163"/>
      <c r="R110" s="342">
        <f t="shared" si="49"/>
        <v>19.100000000000001</v>
      </c>
      <c r="S110" s="343">
        <f t="shared" si="47"/>
        <v>0</v>
      </c>
      <c r="T110" s="313"/>
      <c r="U110" s="185" t="s">
        <v>153</v>
      </c>
      <c r="V110" s="265" t="s">
        <v>56</v>
      </c>
      <c r="W110" s="330">
        <v>12</v>
      </c>
      <c r="X110" s="264"/>
      <c r="Y110" s="249" t="s">
        <v>73</v>
      </c>
    </row>
    <row r="111" spans="1:25" ht="26.25" thickBot="1" x14ac:dyDescent="0.25">
      <c r="A111" s="401"/>
      <c r="B111" s="402"/>
      <c r="C111" s="405"/>
      <c r="D111" s="414"/>
      <c r="E111" s="443"/>
      <c r="F111" s="289"/>
      <c r="G111" s="34"/>
      <c r="H111" s="3"/>
      <c r="I111" s="155"/>
      <c r="J111" s="155"/>
      <c r="K111" s="82">
        <f>SUM(J111-M111)</f>
        <v>0</v>
      </c>
      <c r="L111" s="82"/>
      <c r="M111" s="148"/>
      <c r="N111" s="155"/>
      <c r="O111" s="82">
        <f>SUM(N111-Q111)</f>
        <v>0</v>
      </c>
      <c r="P111" s="82"/>
      <c r="Q111" s="148"/>
      <c r="R111" s="342">
        <f t="shared" si="49"/>
        <v>0</v>
      </c>
      <c r="S111" s="343">
        <f t="shared" si="47"/>
        <v>0</v>
      </c>
      <c r="T111" s="313"/>
      <c r="U111" s="185" t="s">
        <v>154</v>
      </c>
      <c r="V111" s="265" t="s">
        <v>23</v>
      </c>
      <c r="W111" s="330">
        <v>18</v>
      </c>
      <c r="X111" s="264"/>
      <c r="Y111" s="249" t="s">
        <v>73</v>
      </c>
    </row>
    <row r="112" spans="1:25" ht="15.75" thickBot="1" x14ac:dyDescent="0.25">
      <c r="A112" s="401"/>
      <c r="B112" s="402"/>
      <c r="C112" s="405"/>
      <c r="D112" s="414"/>
      <c r="E112" s="444"/>
      <c r="F112" s="205"/>
      <c r="G112" s="412" t="s">
        <v>27</v>
      </c>
      <c r="H112" s="413"/>
      <c r="I112" s="65">
        <f t="shared" ref="I112:M112" si="74">SUM(I110+I111)</f>
        <v>0</v>
      </c>
      <c r="J112" s="65">
        <f t="shared" si="74"/>
        <v>19.100000000000001</v>
      </c>
      <c r="K112" s="65">
        <f t="shared" si="74"/>
        <v>19.100000000000001</v>
      </c>
      <c r="L112" s="65">
        <f t="shared" si="74"/>
        <v>18.8</v>
      </c>
      <c r="M112" s="69">
        <f t="shared" si="74"/>
        <v>0</v>
      </c>
      <c r="N112" s="65">
        <f t="shared" ref="N112:Q112" si="75">SUM(N110+N111)</f>
        <v>19.100000000000001</v>
      </c>
      <c r="O112" s="65">
        <f t="shared" si="75"/>
        <v>19.100000000000001</v>
      </c>
      <c r="P112" s="65">
        <f t="shared" si="75"/>
        <v>18.8</v>
      </c>
      <c r="Q112" s="69">
        <f t="shared" si="75"/>
        <v>0</v>
      </c>
      <c r="R112" s="342">
        <f t="shared" si="49"/>
        <v>19.100000000000001</v>
      </c>
      <c r="S112" s="343">
        <f t="shared" si="47"/>
        <v>0</v>
      </c>
      <c r="T112" s="313"/>
      <c r="U112" s="185"/>
      <c r="V112" s="265"/>
      <c r="W112" s="265"/>
      <c r="X112" s="265"/>
      <c r="Y112" s="249"/>
    </row>
    <row r="113" spans="1:25" s="108" customFormat="1" ht="25.5" x14ac:dyDescent="0.2">
      <c r="A113" s="406" t="s">
        <v>10</v>
      </c>
      <c r="B113" s="410" t="s">
        <v>11</v>
      </c>
      <c r="C113" s="410" t="s">
        <v>17</v>
      </c>
      <c r="D113" s="439"/>
      <c r="E113" s="442" t="s">
        <v>134</v>
      </c>
      <c r="F113" s="289" t="s">
        <v>19</v>
      </c>
      <c r="G113" s="53" t="s">
        <v>53</v>
      </c>
      <c r="H113" s="207" t="s">
        <v>204</v>
      </c>
      <c r="I113" s="199"/>
      <c r="J113" s="200">
        <v>7.1779999999999999</v>
      </c>
      <c r="K113" s="201">
        <f>SUM(J113-M113)</f>
        <v>7.1779999999999999</v>
      </c>
      <c r="L113" s="193"/>
      <c r="M113" s="194"/>
      <c r="N113" s="200">
        <v>2.8</v>
      </c>
      <c r="O113" s="201">
        <f>SUM(N113-Q113)</f>
        <v>2.8</v>
      </c>
      <c r="P113" s="193"/>
      <c r="Q113" s="194"/>
      <c r="R113" s="342">
        <f t="shared" si="49"/>
        <v>2.8</v>
      </c>
      <c r="S113" s="343">
        <f t="shared" si="47"/>
        <v>4.3780000000000001</v>
      </c>
      <c r="T113" s="313"/>
      <c r="U113" s="181" t="s">
        <v>246</v>
      </c>
      <c r="V113" s="300" t="s">
        <v>172</v>
      </c>
      <c r="W113" s="322" t="s">
        <v>172</v>
      </c>
      <c r="X113" s="265"/>
      <c r="Y113" s="249" t="s">
        <v>73</v>
      </c>
    </row>
    <row r="114" spans="1:25" s="108" customFormat="1" ht="15.75" thickBot="1" x14ac:dyDescent="0.25">
      <c r="A114" s="407"/>
      <c r="B114" s="411"/>
      <c r="C114" s="411"/>
      <c r="D114" s="440"/>
      <c r="E114" s="442"/>
      <c r="F114" s="289"/>
      <c r="G114" s="206"/>
      <c r="H114" s="207"/>
      <c r="I114" s="202"/>
      <c r="J114" s="203"/>
      <c r="K114" s="204">
        <f>SUM(J114-M114)</f>
        <v>0</v>
      </c>
      <c r="L114" s="193"/>
      <c r="M114" s="194"/>
      <c r="N114" s="203"/>
      <c r="O114" s="204">
        <f>SUM(N114-Q114)</f>
        <v>0</v>
      </c>
      <c r="P114" s="193"/>
      <c r="Q114" s="194"/>
      <c r="R114" s="342">
        <f t="shared" si="49"/>
        <v>0</v>
      </c>
      <c r="S114" s="343">
        <f t="shared" si="47"/>
        <v>0</v>
      </c>
      <c r="T114" s="313"/>
      <c r="U114" s="181"/>
      <c r="V114" s="300"/>
      <c r="W114" s="322"/>
      <c r="X114" s="265"/>
      <c r="Y114" s="249"/>
    </row>
    <row r="115" spans="1:25" s="108" customFormat="1" ht="15.75" thickBot="1" x14ac:dyDescent="0.25">
      <c r="A115" s="400"/>
      <c r="B115" s="403"/>
      <c r="C115" s="403"/>
      <c r="D115" s="441"/>
      <c r="E115" s="442"/>
      <c r="F115" s="289"/>
      <c r="G115" s="415" t="s">
        <v>27</v>
      </c>
      <c r="H115" s="416"/>
      <c r="I115" s="74">
        <f t="shared" ref="I115" si="76">SUM(I113:I114)</f>
        <v>0</v>
      </c>
      <c r="J115" s="113">
        <f t="shared" ref="J115:M115" si="77">SUM(J113:J114)</f>
        <v>7.1779999999999999</v>
      </c>
      <c r="K115" s="80">
        <f t="shared" si="77"/>
        <v>7.1779999999999999</v>
      </c>
      <c r="L115" s="105">
        <f t="shared" si="77"/>
        <v>0</v>
      </c>
      <c r="M115" s="80">
        <f t="shared" si="77"/>
        <v>0</v>
      </c>
      <c r="N115" s="113">
        <f t="shared" ref="N115:Q115" si="78">SUM(N113:N114)</f>
        <v>2.8</v>
      </c>
      <c r="O115" s="80">
        <f t="shared" si="78"/>
        <v>2.8</v>
      </c>
      <c r="P115" s="105">
        <f t="shared" si="78"/>
        <v>0</v>
      </c>
      <c r="Q115" s="80">
        <f t="shared" si="78"/>
        <v>0</v>
      </c>
      <c r="R115" s="342">
        <f t="shared" si="49"/>
        <v>2.8</v>
      </c>
      <c r="S115" s="343">
        <f t="shared" si="47"/>
        <v>4.3780000000000001</v>
      </c>
      <c r="T115" s="313"/>
      <c r="U115" s="212"/>
      <c r="V115" s="47"/>
      <c r="W115" s="47"/>
      <c r="X115" s="47"/>
      <c r="Y115" s="250"/>
    </row>
    <row r="116" spans="1:25" s="109" customFormat="1" ht="15.75" thickBot="1" x14ac:dyDescent="0.25">
      <c r="A116" s="59" t="s">
        <v>10</v>
      </c>
      <c r="B116" s="25" t="s">
        <v>11</v>
      </c>
      <c r="C116" s="110"/>
      <c r="D116" s="140"/>
      <c r="E116" s="562" t="s">
        <v>26</v>
      </c>
      <c r="F116" s="563"/>
      <c r="G116" s="563"/>
      <c r="H116" s="564"/>
      <c r="I116" s="159">
        <f>SUM(I85+I88+I91+I94+I97+I100+I103+I106+I109+I112+I115)</f>
        <v>0</v>
      </c>
      <c r="J116" s="159">
        <f>SUM(J85+J88+J91+J94+J97+J100+J103+J106+J109+J112+J115)</f>
        <v>333.91800000000001</v>
      </c>
      <c r="K116" s="159">
        <f t="shared" ref="K116:M116" si="79">SUM(K85+K88+K91+K94+K97+K100+K103+K106+K109+K112+K115)</f>
        <v>302.58800000000002</v>
      </c>
      <c r="L116" s="159">
        <f t="shared" si="79"/>
        <v>238.50000000000003</v>
      </c>
      <c r="M116" s="159">
        <f t="shared" si="79"/>
        <v>31.33</v>
      </c>
      <c r="N116" s="159">
        <f>SUM(N85+N88+N91+N94+N97+N100+N103+N106+N109+N112+N115)</f>
        <v>313.20000000000005</v>
      </c>
      <c r="O116" s="159">
        <f t="shared" ref="O116:Q116" si="80">SUM(O85+O88+O91+O94+O97+O100+O103+O106+O109+O112+O115)</f>
        <v>286.20000000000005</v>
      </c>
      <c r="P116" s="159">
        <f t="shared" si="80"/>
        <v>220.20000000000002</v>
      </c>
      <c r="Q116" s="159">
        <f t="shared" si="80"/>
        <v>27</v>
      </c>
      <c r="R116" s="342">
        <f t="shared" si="49"/>
        <v>313.20000000000005</v>
      </c>
      <c r="S116" s="343">
        <f t="shared" si="47"/>
        <v>20.717999999999961</v>
      </c>
      <c r="T116" s="313"/>
      <c r="U116" s="212"/>
      <c r="V116" s="47"/>
      <c r="W116" s="47"/>
      <c r="X116" s="47"/>
      <c r="Y116" s="211"/>
    </row>
    <row r="117" spans="1:25" s="108" customFormat="1" ht="15.75" thickBot="1" x14ac:dyDescent="0.25">
      <c r="A117" s="6" t="s">
        <v>10</v>
      </c>
      <c r="B117" s="7" t="s">
        <v>12</v>
      </c>
      <c r="C117" s="39"/>
      <c r="D117" s="141"/>
      <c r="E117" s="457" t="s">
        <v>54</v>
      </c>
      <c r="F117" s="458"/>
      <c r="G117" s="458"/>
      <c r="H117" s="458"/>
      <c r="I117" s="124"/>
      <c r="J117" s="63"/>
      <c r="K117" s="63"/>
      <c r="L117" s="63"/>
      <c r="M117" s="63"/>
      <c r="N117" s="63"/>
      <c r="O117" s="63"/>
      <c r="P117" s="63"/>
      <c r="Q117" s="63"/>
      <c r="R117" s="342">
        <f t="shared" si="49"/>
        <v>0</v>
      </c>
      <c r="S117" s="343">
        <f t="shared" si="47"/>
        <v>0</v>
      </c>
      <c r="T117" s="313"/>
      <c r="U117" s="210"/>
      <c r="V117" s="46"/>
      <c r="W117" s="46"/>
      <c r="X117" s="46"/>
      <c r="Y117" s="211"/>
    </row>
    <row r="118" spans="1:25" ht="38.25" x14ac:dyDescent="0.2">
      <c r="A118" s="406" t="s">
        <v>10</v>
      </c>
      <c r="B118" s="410" t="s">
        <v>12</v>
      </c>
      <c r="C118" s="402" t="s">
        <v>10</v>
      </c>
      <c r="D118" s="434"/>
      <c r="E118" s="569" t="s">
        <v>47</v>
      </c>
      <c r="F118" s="273">
        <v>1</v>
      </c>
      <c r="G118" s="303" t="s">
        <v>24</v>
      </c>
      <c r="H118" s="12" t="s">
        <v>92</v>
      </c>
      <c r="I118" s="79"/>
      <c r="J118" s="79">
        <v>50</v>
      </c>
      <c r="K118" s="87">
        <f>SUM(J118-M118)</f>
        <v>50</v>
      </c>
      <c r="L118" s="87"/>
      <c r="M118" s="149"/>
      <c r="N118" s="79">
        <v>8.5</v>
      </c>
      <c r="O118" s="87">
        <f>SUM(N118-Q118)</f>
        <v>8.5</v>
      </c>
      <c r="P118" s="87"/>
      <c r="Q118" s="149"/>
      <c r="R118" s="342">
        <f t="shared" si="49"/>
        <v>8.5</v>
      </c>
      <c r="S118" s="343">
        <f t="shared" si="47"/>
        <v>41.5</v>
      </c>
      <c r="T118" s="313"/>
      <c r="U118" s="266" t="s">
        <v>63</v>
      </c>
      <c r="V118" s="265" t="s">
        <v>37</v>
      </c>
      <c r="W118" s="265" t="s">
        <v>20</v>
      </c>
      <c r="X118" s="265"/>
      <c r="Y118" s="249" t="s">
        <v>73</v>
      </c>
    </row>
    <row r="119" spans="1:25" x14ac:dyDescent="0.2">
      <c r="A119" s="407"/>
      <c r="B119" s="411"/>
      <c r="C119" s="402"/>
      <c r="D119" s="434"/>
      <c r="E119" s="569"/>
      <c r="F119" s="18">
        <v>1</v>
      </c>
      <c r="G119" s="307" t="s">
        <v>197</v>
      </c>
      <c r="H119" s="270" t="s">
        <v>0</v>
      </c>
      <c r="I119" s="143"/>
      <c r="J119" s="143"/>
      <c r="K119" s="83">
        <f>SUM(J119-M119)</f>
        <v>0</v>
      </c>
      <c r="L119" s="271"/>
      <c r="M119" s="272"/>
      <c r="N119" s="143"/>
      <c r="O119" s="83">
        <f>SUM(N119-Q119)</f>
        <v>0</v>
      </c>
      <c r="P119" s="271"/>
      <c r="Q119" s="272"/>
      <c r="R119" s="342">
        <f t="shared" si="49"/>
        <v>0</v>
      </c>
      <c r="S119" s="343">
        <f t="shared" si="47"/>
        <v>0</v>
      </c>
      <c r="T119" s="313"/>
      <c r="U119" s="181"/>
      <c r="V119" s="265"/>
      <c r="W119" s="265"/>
      <c r="X119" s="265"/>
      <c r="Y119" s="249" t="s">
        <v>73</v>
      </c>
    </row>
    <row r="120" spans="1:25" ht="15.75" thickBot="1" x14ac:dyDescent="0.25">
      <c r="A120" s="407"/>
      <c r="B120" s="411"/>
      <c r="C120" s="402"/>
      <c r="D120" s="434"/>
      <c r="E120" s="569"/>
      <c r="F120" s="20">
        <v>1</v>
      </c>
      <c r="G120" s="299" t="s">
        <v>24</v>
      </c>
      <c r="H120" s="10" t="s">
        <v>0</v>
      </c>
      <c r="I120" s="155"/>
      <c r="J120" s="84"/>
      <c r="K120" s="83">
        <f>SUM(J120-M120)</f>
        <v>0</v>
      </c>
      <c r="L120" s="83"/>
      <c r="M120" s="148"/>
      <c r="N120" s="84"/>
      <c r="O120" s="83">
        <f>SUM(N120-Q120)</f>
        <v>0</v>
      </c>
      <c r="P120" s="83"/>
      <c r="Q120" s="148"/>
      <c r="R120" s="342">
        <f t="shared" si="49"/>
        <v>0</v>
      </c>
      <c r="S120" s="343">
        <f t="shared" si="47"/>
        <v>0</v>
      </c>
      <c r="T120" s="313"/>
      <c r="U120" s="361"/>
      <c r="V120" s="265"/>
      <c r="W120" s="265"/>
      <c r="X120" s="265"/>
      <c r="Y120" s="249" t="s">
        <v>73</v>
      </c>
    </row>
    <row r="121" spans="1:25" ht="15.75" thickBot="1" x14ac:dyDescent="0.25">
      <c r="A121" s="400"/>
      <c r="B121" s="403"/>
      <c r="C121" s="402"/>
      <c r="D121" s="434"/>
      <c r="E121" s="570"/>
      <c r="F121" s="19"/>
      <c r="G121" s="571" t="s">
        <v>27</v>
      </c>
      <c r="H121" s="424"/>
      <c r="I121" s="74">
        <f>SUM(I118:I120)</f>
        <v>0</v>
      </c>
      <c r="J121" s="74">
        <f t="shared" ref="J121:M121" si="81">SUM(J118:J120)</f>
        <v>50</v>
      </c>
      <c r="K121" s="74">
        <f t="shared" si="81"/>
        <v>50</v>
      </c>
      <c r="L121" s="74">
        <f t="shared" si="81"/>
        <v>0</v>
      </c>
      <c r="M121" s="74">
        <f t="shared" si="81"/>
        <v>0</v>
      </c>
      <c r="N121" s="74">
        <f t="shared" ref="N121:Q121" si="82">SUM(N118:N120)</f>
        <v>8.5</v>
      </c>
      <c r="O121" s="74">
        <f t="shared" si="82"/>
        <v>8.5</v>
      </c>
      <c r="P121" s="74">
        <f t="shared" si="82"/>
        <v>0</v>
      </c>
      <c r="Q121" s="74">
        <f t="shared" si="82"/>
        <v>0</v>
      </c>
      <c r="R121" s="342">
        <f t="shared" si="49"/>
        <v>8.5</v>
      </c>
      <c r="S121" s="343">
        <f t="shared" si="47"/>
        <v>41.5</v>
      </c>
      <c r="T121" s="313"/>
      <c r="U121" s="212"/>
      <c r="V121" s="47"/>
      <c r="W121" s="47"/>
      <c r="X121" s="47"/>
      <c r="Y121" s="250"/>
    </row>
    <row r="122" spans="1:25" s="108" customFormat="1" x14ac:dyDescent="0.2">
      <c r="A122" s="522" t="s">
        <v>10</v>
      </c>
      <c r="B122" s="405" t="s">
        <v>12</v>
      </c>
      <c r="C122" s="405" t="s">
        <v>11</v>
      </c>
      <c r="D122" s="414"/>
      <c r="E122" s="530" t="s">
        <v>89</v>
      </c>
      <c r="F122" s="42">
        <v>1</v>
      </c>
      <c r="G122" s="171" t="s">
        <v>135</v>
      </c>
      <c r="H122" s="54" t="s">
        <v>49</v>
      </c>
      <c r="I122" s="97"/>
      <c r="J122" s="97">
        <v>505.6</v>
      </c>
      <c r="K122" s="162">
        <f>SUM(J122-M122)</f>
        <v>0</v>
      </c>
      <c r="L122" s="162"/>
      <c r="M122" s="163">
        <v>505.6</v>
      </c>
      <c r="N122" s="97">
        <v>505.6</v>
      </c>
      <c r="O122" s="162">
        <f>SUM(N122-Q122)</f>
        <v>0</v>
      </c>
      <c r="P122" s="162"/>
      <c r="Q122" s="163">
        <v>505.6</v>
      </c>
      <c r="R122" s="342">
        <f t="shared" si="49"/>
        <v>505.6</v>
      </c>
      <c r="S122" s="343">
        <f t="shared" si="47"/>
        <v>0</v>
      </c>
      <c r="T122" s="313"/>
      <c r="U122" s="266" t="s">
        <v>178</v>
      </c>
      <c r="V122" s="265" t="s">
        <v>172</v>
      </c>
      <c r="W122" s="265" t="s">
        <v>172</v>
      </c>
      <c r="X122" s="265"/>
      <c r="Y122" s="249" t="s">
        <v>73</v>
      </c>
    </row>
    <row r="123" spans="1:25" s="108" customFormat="1" x14ac:dyDescent="0.2">
      <c r="A123" s="522"/>
      <c r="B123" s="405"/>
      <c r="C123" s="405"/>
      <c r="D123" s="414"/>
      <c r="E123" s="568"/>
      <c r="F123" s="42">
        <v>1</v>
      </c>
      <c r="G123" s="171" t="s">
        <v>135</v>
      </c>
      <c r="H123" s="54" t="s">
        <v>49</v>
      </c>
      <c r="I123" s="99"/>
      <c r="J123" s="99">
        <v>1112.5999999999999</v>
      </c>
      <c r="K123" s="150">
        <f>SUM(J123-M123)</f>
        <v>0</v>
      </c>
      <c r="L123" s="150"/>
      <c r="M123" s="187">
        <v>1112.5999999999999</v>
      </c>
      <c r="N123" s="99">
        <v>1112.5999999999999</v>
      </c>
      <c r="O123" s="150">
        <f>SUM(N123-Q123)</f>
        <v>0</v>
      </c>
      <c r="P123" s="150"/>
      <c r="Q123" s="187">
        <v>1112.5999999999999</v>
      </c>
      <c r="R123" s="342">
        <f t="shared" si="49"/>
        <v>1112.5999999999999</v>
      </c>
      <c r="S123" s="343">
        <f t="shared" si="47"/>
        <v>0</v>
      </c>
      <c r="T123" s="313"/>
      <c r="U123" s="266"/>
      <c r="V123" s="265"/>
      <c r="W123" s="265"/>
      <c r="X123" s="265"/>
      <c r="Y123" s="249" t="s">
        <v>73</v>
      </c>
    </row>
    <row r="124" spans="1:25" s="108" customFormat="1" ht="26.25" thickBot="1" x14ac:dyDescent="0.25">
      <c r="A124" s="522"/>
      <c r="B124" s="405"/>
      <c r="C124" s="405"/>
      <c r="D124" s="414"/>
      <c r="E124" s="568"/>
      <c r="F124" s="42">
        <v>1</v>
      </c>
      <c r="G124" s="298" t="s">
        <v>24</v>
      </c>
      <c r="H124" s="215" t="s">
        <v>48</v>
      </c>
      <c r="I124" s="99"/>
      <c r="J124" s="99">
        <v>38.1</v>
      </c>
      <c r="K124" s="150">
        <f>SUM(J124-M124)</f>
        <v>38.1</v>
      </c>
      <c r="L124" s="150"/>
      <c r="M124" s="214"/>
      <c r="N124" s="99">
        <v>37.200000000000003</v>
      </c>
      <c r="O124" s="150">
        <f>SUM(N124-Q124)</f>
        <v>37.200000000000003</v>
      </c>
      <c r="P124" s="150"/>
      <c r="Q124" s="214"/>
      <c r="R124" s="342">
        <f t="shared" si="49"/>
        <v>37.200000000000003</v>
      </c>
      <c r="S124" s="343">
        <f t="shared" si="47"/>
        <v>0.89999999999999858</v>
      </c>
      <c r="T124" s="313"/>
      <c r="U124" s="266" t="s">
        <v>179</v>
      </c>
      <c r="V124" s="265" t="s">
        <v>172</v>
      </c>
      <c r="W124" s="265" t="s">
        <v>172</v>
      </c>
      <c r="X124" s="265"/>
      <c r="Y124" s="249" t="s">
        <v>73</v>
      </c>
    </row>
    <row r="125" spans="1:25" s="111" customFormat="1" ht="15.75" thickBot="1" x14ac:dyDescent="0.25">
      <c r="A125" s="522"/>
      <c r="B125" s="405"/>
      <c r="C125" s="405"/>
      <c r="D125" s="414"/>
      <c r="E125" s="530"/>
      <c r="F125" s="44"/>
      <c r="G125" s="527" t="s">
        <v>27</v>
      </c>
      <c r="H125" s="528"/>
      <c r="I125" s="160">
        <f t="shared" ref="I125:M125" si="83">SUM(I122:I124)</f>
        <v>0</v>
      </c>
      <c r="J125" s="80">
        <f>SUM(J122:J124)</f>
        <v>1656.2999999999997</v>
      </c>
      <c r="K125" s="151">
        <f t="shared" si="83"/>
        <v>38.1</v>
      </c>
      <c r="L125" s="151">
        <f t="shared" si="83"/>
        <v>0</v>
      </c>
      <c r="M125" s="153">
        <f t="shared" si="83"/>
        <v>1618.1999999999998</v>
      </c>
      <c r="N125" s="80">
        <f>SUM(N122:N124)</f>
        <v>1655.3999999999999</v>
      </c>
      <c r="O125" s="151">
        <f t="shared" ref="O125:Q125" si="84">SUM(O122:O124)</f>
        <v>37.200000000000003</v>
      </c>
      <c r="P125" s="151">
        <f t="shared" si="84"/>
        <v>0</v>
      </c>
      <c r="Q125" s="153">
        <f t="shared" si="84"/>
        <v>1618.1999999999998</v>
      </c>
      <c r="R125" s="342">
        <f t="shared" si="49"/>
        <v>1655.3999999999999</v>
      </c>
      <c r="S125" s="343">
        <f t="shared" si="47"/>
        <v>0.89999999999986358</v>
      </c>
      <c r="T125" s="313"/>
      <c r="U125" s="212"/>
      <c r="V125" s="47"/>
      <c r="W125" s="47"/>
      <c r="X125" s="47"/>
      <c r="Y125" s="251"/>
    </row>
    <row r="126" spans="1:25" s="108" customFormat="1" ht="25.5" x14ac:dyDescent="0.2">
      <c r="A126" s="522" t="s">
        <v>10</v>
      </c>
      <c r="B126" s="405" t="s">
        <v>12</v>
      </c>
      <c r="C126" s="405" t="s">
        <v>12</v>
      </c>
      <c r="D126" s="414"/>
      <c r="E126" s="442" t="s">
        <v>132</v>
      </c>
      <c r="F126" s="42">
        <v>1</v>
      </c>
      <c r="G126" s="191" t="s">
        <v>24</v>
      </c>
      <c r="H126" s="167" t="s">
        <v>0</v>
      </c>
      <c r="I126" s="192"/>
      <c r="J126" s="192">
        <v>20</v>
      </c>
      <c r="K126" s="263">
        <f>SUM(J126-M126)</f>
        <v>20</v>
      </c>
      <c r="L126" s="162"/>
      <c r="M126" s="163"/>
      <c r="N126" s="192">
        <v>4.5999999999999996</v>
      </c>
      <c r="O126" s="263">
        <f>SUM(N126-Q126)</f>
        <v>4.5999999999999996</v>
      </c>
      <c r="P126" s="162"/>
      <c r="Q126" s="163"/>
      <c r="R126" s="342">
        <f t="shared" si="49"/>
        <v>4.5999999999999996</v>
      </c>
      <c r="S126" s="343">
        <f t="shared" si="47"/>
        <v>15.4</v>
      </c>
      <c r="T126" s="313"/>
      <c r="U126" s="266" t="s">
        <v>234</v>
      </c>
      <c r="V126" s="265" t="s">
        <v>172</v>
      </c>
      <c r="W126" s="265" t="s">
        <v>172</v>
      </c>
      <c r="X126" s="265"/>
      <c r="Y126" s="249" t="s">
        <v>73</v>
      </c>
    </row>
    <row r="127" spans="1:25" s="111" customFormat="1" ht="15.75" thickBot="1" x14ac:dyDescent="0.25">
      <c r="A127" s="522"/>
      <c r="B127" s="405"/>
      <c r="C127" s="405"/>
      <c r="D127" s="414"/>
      <c r="E127" s="442"/>
      <c r="F127" s="43"/>
      <c r="G127" s="170"/>
      <c r="H127" s="55"/>
      <c r="I127" s="99"/>
      <c r="J127" s="99"/>
      <c r="K127" s="150">
        <f>SUM(J127-M127)</f>
        <v>0</v>
      </c>
      <c r="L127" s="150"/>
      <c r="M127" s="152"/>
      <c r="N127" s="99"/>
      <c r="O127" s="150">
        <f>SUM(N127-Q127)</f>
        <v>0</v>
      </c>
      <c r="P127" s="150"/>
      <c r="Q127" s="152"/>
      <c r="R127" s="342">
        <f t="shared" si="49"/>
        <v>0</v>
      </c>
      <c r="S127" s="343">
        <f t="shared" si="47"/>
        <v>0</v>
      </c>
      <c r="T127" s="313"/>
      <c r="U127" s="185"/>
      <c r="V127" s="265"/>
      <c r="W127" s="265"/>
      <c r="X127" s="265"/>
      <c r="Y127" s="249" t="s">
        <v>73</v>
      </c>
    </row>
    <row r="128" spans="1:25" s="111" customFormat="1" ht="15.75" thickBot="1" x14ac:dyDescent="0.25">
      <c r="A128" s="522"/>
      <c r="B128" s="405"/>
      <c r="C128" s="405"/>
      <c r="D128" s="414"/>
      <c r="E128" s="442"/>
      <c r="F128" s="44"/>
      <c r="G128" s="527" t="s">
        <v>27</v>
      </c>
      <c r="H128" s="528"/>
      <c r="I128" s="274">
        <f>SUM(I126:I127)</f>
        <v>0</v>
      </c>
      <c r="J128" s="80">
        <f t="shared" ref="J128:M128" si="85">SUM(J126:J127)</f>
        <v>20</v>
      </c>
      <c r="K128" s="151">
        <f t="shared" si="85"/>
        <v>20</v>
      </c>
      <c r="L128" s="151">
        <f t="shared" si="85"/>
        <v>0</v>
      </c>
      <c r="M128" s="153">
        <f t="shared" si="85"/>
        <v>0</v>
      </c>
      <c r="N128" s="80">
        <f t="shared" ref="N128:Q128" si="86">SUM(N126:N127)</f>
        <v>4.5999999999999996</v>
      </c>
      <c r="O128" s="151">
        <f t="shared" si="86"/>
        <v>4.5999999999999996</v>
      </c>
      <c r="P128" s="151">
        <f t="shared" si="86"/>
        <v>0</v>
      </c>
      <c r="Q128" s="153">
        <f t="shared" si="86"/>
        <v>0</v>
      </c>
      <c r="R128" s="342">
        <f t="shared" si="49"/>
        <v>4.5999999999999996</v>
      </c>
      <c r="S128" s="343">
        <f t="shared" si="47"/>
        <v>15.4</v>
      </c>
      <c r="T128" s="313"/>
      <c r="U128" s="212"/>
      <c r="V128" s="47"/>
      <c r="W128" s="47"/>
      <c r="X128" s="47"/>
      <c r="Y128" s="251"/>
    </row>
    <row r="129" spans="1:25" s="109" customFormat="1" ht="15.75" thickBot="1" x14ac:dyDescent="0.25">
      <c r="A129" s="59" t="s">
        <v>10</v>
      </c>
      <c r="B129" s="25" t="s">
        <v>12</v>
      </c>
      <c r="C129" s="38"/>
      <c r="D129" s="138"/>
      <c r="E129" s="565" t="s">
        <v>26</v>
      </c>
      <c r="F129" s="529"/>
      <c r="G129" s="529"/>
      <c r="H129" s="566"/>
      <c r="I129" s="128">
        <f>SUM(I121+I125+I128)</f>
        <v>0</v>
      </c>
      <c r="J129" s="128">
        <f>SUM(J121+J125+J128)</f>
        <v>1726.2999999999997</v>
      </c>
      <c r="K129" s="128">
        <f t="shared" ref="K129:M129" si="87">SUM(K121+K125+K128)</f>
        <v>108.1</v>
      </c>
      <c r="L129" s="128">
        <f t="shared" si="87"/>
        <v>0</v>
      </c>
      <c r="M129" s="128">
        <f t="shared" si="87"/>
        <v>1618.1999999999998</v>
      </c>
      <c r="N129" s="128">
        <f>SUM(N121+N125+N128)</f>
        <v>1668.4999999999998</v>
      </c>
      <c r="O129" s="128">
        <f t="shared" ref="O129:Q129" si="88">SUM(O121+O125+O128)</f>
        <v>50.300000000000004</v>
      </c>
      <c r="P129" s="128">
        <f t="shared" si="88"/>
        <v>0</v>
      </c>
      <c r="Q129" s="128">
        <f t="shared" si="88"/>
        <v>1618.1999999999998</v>
      </c>
      <c r="R129" s="342">
        <f t="shared" si="49"/>
        <v>1668.4999999999998</v>
      </c>
      <c r="S129" s="343">
        <f t="shared" si="47"/>
        <v>57.799999999999955</v>
      </c>
      <c r="T129" s="313"/>
      <c r="U129" s="212"/>
      <c r="V129" s="47"/>
      <c r="W129" s="47"/>
      <c r="X129" s="47"/>
      <c r="Y129" s="211"/>
    </row>
    <row r="130" spans="1:25" s="108" customFormat="1" ht="15.75" thickBot="1" x14ac:dyDescent="0.25">
      <c r="A130" s="58" t="s">
        <v>10</v>
      </c>
      <c r="B130" s="31" t="s">
        <v>13</v>
      </c>
      <c r="C130" s="40"/>
      <c r="D130" s="142"/>
      <c r="E130" s="523" t="s">
        <v>127</v>
      </c>
      <c r="F130" s="524"/>
      <c r="G130" s="524"/>
      <c r="H130" s="524"/>
      <c r="I130" s="129"/>
      <c r="J130" s="63"/>
      <c r="K130" s="63"/>
      <c r="L130" s="63"/>
      <c r="M130" s="63"/>
      <c r="N130" s="63"/>
      <c r="O130" s="63"/>
      <c r="P130" s="63"/>
      <c r="Q130" s="63"/>
      <c r="R130" s="342">
        <f t="shared" si="49"/>
        <v>0</v>
      </c>
      <c r="S130" s="343">
        <f t="shared" si="47"/>
        <v>0</v>
      </c>
      <c r="T130" s="313"/>
      <c r="U130" s="213"/>
      <c r="V130" s="46"/>
      <c r="W130" s="46"/>
      <c r="X130" s="46"/>
      <c r="Y130" s="211"/>
    </row>
    <row r="131" spans="1:25" s="108" customFormat="1" ht="38.25" x14ac:dyDescent="0.2">
      <c r="A131" s="401" t="s">
        <v>10</v>
      </c>
      <c r="B131" s="402" t="s">
        <v>13</v>
      </c>
      <c r="C131" s="402" t="s">
        <v>10</v>
      </c>
      <c r="D131" s="434"/>
      <c r="E131" s="525" t="s">
        <v>51</v>
      </c>
      <c r="F131" s="304" t="s">
        <v>19</v>
      </c>
      <c r="G131" s="172" t="s">
        <v>24</v>
      </c>
      <c r="H131" s="8" t="s">
        <v>0</v>
      </c>
      <c r="I131" s="97"/>
      <c r="J131" s="97">
        <v>5</v>
      </c>
      <c r="K131" s="87">
        <f>SUM(J131-M131)</f>
        <v>5</v>
      </c>
      <c r="L131" s="197"/>
      <c r="M131" s="198"/>
      <c r="N131" s="97">
        <v>3</v>
      </c>
      <c r="O131" s="87">
        <f>SUM(N131-Q131)</f>
        <v>3</v>
      </c>
      <c r="P131" s="197"/>
      <c r="Q131" s="198"/>
      <c r="R131" s="342">
        <f t="shared" si="49"/>
        <v>3</v>
      </c>
      <c r="S131" s="343">
        <f t="shared" si="47"/>
        <v>2</v>
      </c>
      <c r="T131" s="313"/>
      <c r="U131" s="179" t="s">
        <v>64</v>
      </c>
      <c r="V131" s="265" t="s">
        <v>172</v>
      </c>
      <c r="W131" s="265" t="s">
        <v>172</v>
      </c>
      <c r="X131" s="265"/>
      <c r="Y131" s="249" t="s">
        <v>73</v>
      </c>
    </row>
    <row r="132" spans="1:25" s="108" customFormat="1" ht="15.75" thickBot="1" x14ac:dyDescent="0.25">
      <c r="A132" s="401"/>
      <c r="B132" s="402"/>
      <c r="C132" s="402"/>
      <c r="D132" s="434"/>
      <c r="E132" s="525"/>
      <c r="F132" s="289"/>
      <c r="G132" s="34"/>
      <c r="H132" s="15"/>
      <c r="I132" s="72"/>
      <c r="J132" s="100"/>
      <c r="K132" s="94">
        <f>SUM(J132-M132)</f>
        <v>0</v>
      </c>
      <c r="L132" s="95"/>
      <c r="M132" s="92"/>
      <c r="N132" s="100"/>
      <c r="O132" s="94">
        <f>SUM(N132-Q132)</f>
        <v>0</v>
      </c>
      <c r="P132" s="95"/>
      <c r="Q132" s="92"/>
      <c r="R132" s="342">
        <f t="shared" si="49"/>
        <v>0</v>
      </c>
      <c r="S132" s="343">
        <f t="shared" si="47"/>
        <v>0</v>
      </c>
      <c r="T132" s="313"/>
      <c r="U132" s="181"/>
      <c r="V132" s="265"/>
      <c r="W132" s="265"/>
      <c r="X132" s="265"/>
      <c r="Y132" s="249"/>
    </row>
    <row r="133" spans="1:25" s="108" customFormat="1" ht="15.75" thickBot="1" x14ac:dyDescent="0.25">
      <c r="A133" s="401"/>
      <c r="B133" s="402"/>
      <c r="C133" s="402"/>
      <c r="D133" s="434"/>
      <c r="E133" s="567"/>
      <c r="F133" s="289"/>
      <c r="G133" s="415" t="s">
        <v>27</v>
      </c>
      <c r="H133" s="415"/>
      <c r="I133" s="74">
        <f t="shared" ref="I133" si="89">SUM(I131:I132)</f>
        <v>0</v>
      </c>
      <c r="J133" s="101">
        <f t="shared" ref="J133:M133" si="90">SUM(J131:J132)</f>
        <v>5</v>
      </c>
      <c r="K133" s="106">
        <f t="shared" si="90"/>
        <v>5</v>
      </c>
      <c r="L133" s="105">
        <f t="shared" si="90"/>
        <v>0</v>
      </c>
      <c r="M133" s="80">
        <f t="shared" si="90"/>
        <v>0</v>
      </c>
      <c r="N133" s="101">
        <f t="shared" ref="N133:Q133" si="91">SUM(N131:N132)</f>
        <v>3</v>
      </c>
      <c r="O133" s="106">
        <f t="shared" si="91"/>
        <v>3</v>
      </c>
      <c r="P133" s="105">
        <f t="shared" si="91"/>
        <v>0</v>
      </c>
      <c r="Q133" s="80">
        <f t="shared" si="91"/>
        <v>0</v>
      </c>
      <c r="R133" s="342">
        <f t="shared" si="49"/>
        <v>3</v>
      </c>
      <c r="S133" s="343">
        <f t="shared" si="47"/>
        <v>2</v>
      </c>
      <c r="T133" s="313"/>
      <c r="U133" s="212"/>
      <c r="V133" s="47"/>
      <c r="W133" s="47"/>
      <c r="X133" s="47"/>
      <c r="Y133" s="250"/>
    </row>
    <row r="134" spans="1:25" s="108" customFormat="1" ht="38.25" x14ac:dyDescent="0.2">
      <c r="A134" s="406" t="s">
        <v>10</v>
      </c>
      <c r="B134" s="410" t="s">
        <v>13</v>
      </c>
      <c r="C134" s="410" t="s">
        <v>11</v>
      </c>
      <c r="D134" s="439" t="s">
        <v>160</v>
      </c>
      <c r="E134" s="420" t="s">
        <v>151</v>
      </c>
      <c r="F134" s="289" t="s">
        <v>19</v>
      </c>
      <c r="G134" s="293" t="s">
        <v>24</v>
      </c>
      <c r="H134" s="8" t="s">
        <v>0</v>
      </c>
      <c r="I134" s="99"/>
      <c r="J134" s="99">
        <v>122.5</v>
      </c>
      <c r="K134" s="94">
        <f>SUM(J134-M134)</f>
        <v>54</v>
      </c>
      <c r="L134" s="102"/>
      <c r="M134" s="187">
        <v>68.5</v>
      </c>
      <c r="N134" s="99">
        <v>69.599999999999994</v>
      </c>
      <c r="O134" s="94">
        <f>SUM(N134-Q134)</f>
        <v>35.799999999999997</v>
      </c>
      <c r="P134" s="102"/>
      <c r="Q134" s="187">
        <v>33.799999999999997</v>
      </c>
      <c r="R134" s="342">
        <f t="shared" si="49"/>
        <v>69.599999999999994</v>
      </c>
      <c r="S134" s="343">
        <f t="shared" si="47"/>
        <v>52.900000000000006</v>
      </c>
      <c r="T134" s="313"/>
      <c r="U134" s="238" t="s">
        <v>201</v>
      </c>
      <c r="V134" s="284" t="s">
        <v>203</v>
      </c>
      <c r="W134" s="284" t="s">
        <v>203</v>
      </c>
      <c r="X134" s="284"/>
      <c r="Y134" s="249" t="s">
        <v>73</v>
      </c>
    </row>
    <row r="135" spans="1:25" s="108" customFormat="1" ht="38.25" x14ac:dyDescent="0.2">
      <c r="A135" s="407"/>
      <c r="B135" s="411"/>
      <c r="C135" s="411"/>
      <c r="D135" s="440"/>
      <c r="E135" s="421"/>
      <c r="F135" s="289" t="s">
        <v>19</v>
      </c>
      <c r="G135" s="309" t="s">
        <v>24</v>
      </c>
      <c r="H135" s="295" t="s">
        <v>0</v>
      </c>
      <c r="I135" s="99"/>
      <c r="J135" s="99"/>
      <c r="K135" s="94">
        <f>SUM(J135-M135)</f>
        <v>0</v>
      </c>
      <c r="L135" s="102"/>
      <c r="M135" s="187"/>
      <c r="N135" s="99"/>
      <c r="O135" s="94">
        <f>SUM(N135-Q135)</f>
        <v>0</v>
      </c>
      <c r="P135" s="102"/>
      <c r="Q135" s="187"/>
      <c r="R135" s="342">
        <f t="shared" si="49"/>
        <v>0</v>
      </c>
      <c r="S135" s="343">
        <f t="shared" si="47"/>
        <v>0</v>
      </c>
      <c r="T135" s="313"/>
      <c r="U135" s="238" t="s">
        <v>198</v>
      </c>
      <c r="V135" s="242" t="s">
        <v>199</v>
      </c>
      <c r="W135" s="242" t="s">
        <v>247</v>
      </c>
      <c r="X135" s="242"/>
      <c r="Y135" s="249" t="s">
        <v>73</v>
      </c>
    </row>
    <row r="136" spans="1:25" s="108" customFormat="1" ht="26.25" thickBot="1" x14ac:dyDescent="0.25">
      <c r="A136" s="407"/>
      <c r="B136" s="411"/>
      <c r="C136" s="411"/>
      <c r="D136" s="440"/>
      <c r="E136" s="421"/>
      <c r="F136" s="289" t="s">
        <v>19</v>
      </c>
      <c r="G136" s="292" t="s">
        <v>24</v>
      </c>
      <c r="H136" s="295" t="s">
        <v>0</v>
      </c>
      <c r="I136" s="99"/>
      <c r="J136" s="99">
        <v>12</v>
      </c>
      <c r="K136" s="94">
        <f>SUM(J136-M136)</f>
        <v>0</v>
      </c>
      <c r="L136" s="102"/>
      <c r="M136" s="178">
        <v>12</v>
      </c>
      <c r="N136" s="99">
        <v>0</v>
      </c>
      <c r="O136" s="94">
        <f>SUM(N136-Q136)</f>
        <v>0</v>
      </c>
      <c r="P136" s="102"/>
      <c r="Q136" s="178">
        <v>0</v>
      </c>
      <c r="R136" s="342">
        <f t="shared" si="49"/>
        <v>0</v>
      </c>
      <c r="S136" s="343">
        <f t="shared" si="47"/>
        <v>12</v>
      </c>
      <c r="T136" s="313"/>
      <c r="U136" s="238" t="s">
        <v>200</v>
      </c>
      <c r="V136" s="242" t="s">
        <v>19</v>
      </c>
      <c r="W136" s="242" t="s">
        <v>230</v>
      </c>
      <c r="X136" s="265"/>
      <c r="Y136" s="249" t="s">
        <v>73</v>
      </c>
    </row>
    <row r="137" spans="1:25" s="108" customFormat="1" ht="15.75" thickBot="1" x14ac:dyDescent="0.25">
      <c r="A137" s="400"/>
      <c r="B137" s="403"/>
      <c r="C137" s="403"/>
      <c r="D137" s="441"/>
      <c r="E137" s="422"/>
      <c r="F137" s="289"/>
      <c r="G137" s="415" t="s">
        <v>27</v>
      </c>
      <c r="H137" s="415"/>
      <c r="I137" s="74">
        <f t="shared" ref="I137:M137" si="92">SUM(I134:I136)</f>
        <v>0</v>
      </c>
      <c r="J137" s="101">
        <f t="shared" si="92"/>
        <v>134.5</v>
      </c>
      <c r="K137" s="106">
        <f t="shared" si="92"/>
        <v>54</v>
      </c>
      <c r="L137" s="105">
        <f t="shared" si="92"/>
        <v>0</v>
      </c>
      <c r="M137" s="80">
        <f t="shared" si="92"/>
        <v>80.5</v>
      </c>
      <c r="N137" s="101">
        <f t="shared" ref="N137:Q137" si="93">SUM(N134:N136)</f>
        <v>69.599999999999994</v>
      </c>
      <c r="O137" s="106">
        <f t="shared" si="93"/>
        <v>35.799999999999997</v>
      </c>
      <c r="P137" s="105">
        <f t="shared" si="93"/>
        <v>0</v>
      </c>
      <c r="Q137" s="80">
        <f t="shared" si="93"/>
        <v>33.799999999999997</v>
      </c>
      <c r="R137" s="342">
        <f t="shared" si="49"/>
        <v>69.599999999999994</v>
      </c>
      <c r="S137" s="343">
        <f t="shared" si="47"/>
        <v>64.900000000000006</v>
      </c>
      <c r="T137" s="313"/>
      <c r="U137" s="238"/>
      <c r="V137" s="47"/>
      <c r="W137" s="47"/>
      <c r="X137" s="47"/>
      <c r="Y137" s="250"/>
    </row>
    <row r="138" spans="1:25" s="108" customFormat="1" ht="38.25" x14ac:dyDescent="0.2">
      <c r="A138" s="406" t="s">
        <v>10</v>
      </c>
      <c r="B138" s="410" t="s">
        <v>13</v>
      </c>
      <c r="C138" s="410" t="s">
        <v>12</v>
      </c>
      <c r="D138" s="439"/>
      <c r="E138" s="420" t="s">
        <v>142</v>
      </c>
      <c r="F138" s="289" t="s">
        <v>19</v>
      </c>
      <c r="G138" s="293" t="s">
        <v>24</v>
      </c>
      <c r="H138" s="8" t="s">
        <v>0</v>
      </c>
      <c r="I138" s="100"/>
      <c r="J138" s="100">
        <v>5</v>
      </c>
      <c r="K138" s="94">
        <f>SUM(J138-M138)</f>
        <v>5</v>
      </c>
      <c r="L138" s="216"/>
      <c r="M138" s="146"/>
      <c r="N138" s="100">
        <v>1.7</v>
      </c>
      <c r="O138" s="94">
        <f>SUM(N138-Q138)</f>
        <v>1.7</v>
      </c>
      <c r="P138" s="216"/>
      <c r="Q138" s="146"/>
      <c r="R138" s="342">
        <f t="shared" si="49"/>
        <v>1.7</v>
      </c>
      <c r="S138" s="343">
        <f t="shared" si="47"/>
        <v>3.3</v>
      </c>
      <c r="T138" s="313"/>
      <c r="U138" s="179" t="s">
        <v>180</v>
      </c>
      <c r="V138" s="265" t="s">
        <v>181</v>
      </c>
      <c r="W138" s="265" t="s">
        <v>181</v>
      </c>
      <c r="X138" s="265"/>
      <c r="Y138" s="249" t="s">
        <v>73</v>
      </c>
    </row>
    <row r="139" spans="1:25" s="108" customFormat="1" ht="15.75" thickBot="1" x14ac:dyDescent="0.25">
      <c r="A139" s="407"/>
      <c r="B139" s="411"/>
      <c r="C139" s="411"/>
      <c r="D139" s="440"/>
      <c r="E139" s="421"/>
      <c r="F139" s="289" t="s">
        <v>19</v>
      </c>
      <c r="G139" s="34" t="s">
        <v>174</v>
      </c>
      <c r="H139" s="295"/>
      <c r="I139" s="72"/>
      <c r="J139" s="177">
        <v>13</v>
      </c>
      <c r="K139" s="90">
        <f>SUM(J139-M139)</f>
        <v>13</v>
      </c>
      <c r="L139" s="95"/>
      <c r="M139" s="92"/>
      <c r="N139" s="177"/>
      <c r="O139" s="90">
        <f>SUM(N139-Q139)</f>
        <v>0</v>
      </c>
      <c r="P139" s="95"/>
      <c r="Q139" s="92"/>
      <c r="R139" s="342">
        <f t="shared" si="49"/>
        <v>0</v>
      </c>
      <c r="S139" s="343">
        <f t="shared" si="47"/>
        <v>13</v>
      </c>
      <c r="T139" s="313"/>
      <c r="U139" s="181"/>
      <c r="V139" s="265"/>
      <c r="W139" s="265"/>
      <c r="X139" s="265"/>
      <c r="Y139" s="249" t="s">
        <v>73</v>
      </c>
    </row>
    <row r="140" spans="1:25" s="108" customFormat="1" ht="15.75" thickBot="1" x14ac:dyDescent="0.25">
      <c r="A140" s="400"/>
      <c r="B140" s="403"/>
      <c r="C140" s="403"/>
      <c r="D140" s="441"/>
      <c r="E140" s="422"/>
      <c r="F140" s="289"/>
      <c r="G140" s="415" t="s">
        <v>27</v>
      </c>
      <c r="H140" s="416"/>
      <c r="I140" s="74">
        <f t="shared" ref="I140" si="94">SUM(I138:I139)</f>
        <v>0</v>
      </c>
      <c r="J140" s="37">
        <f t="shared" ref="J140:M140" si="95">SUM(J138:J139)</f>
        <v>18</v>
      </c>
      <c r="K140" s="80">
        <f t="shared" si="95"/>
        <v>18</v>
      </c>
      <c r="L140" s="105">
        <f t="shared" si="95"/>
        <v>0</v>
      </c>
      <c r="M140" s="80">
        <f t="shared" si="95"/>
        <v>0</v>
      </c>
      <c r="N140" s="37">
        <f t="shared" ref="N140:Q140" si="96">SUM(N138:N139)</f>
        <v>1.7</v>
      </c>
      <c r="O140" s="80">
        <f t="shared" si="96"/>
        <v>1.7</v>
      </c>
      <c r="P140" s="105">
        <f t="shared" si="96"/>
        <v>0</v>
      </c>
      <c r="Q140" s="80">
        <f t="shared" si="96"/>
        <v>0</v>
      </c>
      <c r="R140" s="342">
        <f t="shared" si="49"/>
        <v>1.7</v>
      </c>
      <c r="S140" s="343">
        <f t="shared" si="47"/>
        <v>16.3</v>
      </c>
      <c r="T140" s="313"/>
      <c r="U140" s="212"/>
      <c r="V140" s="47"/>
      <c r="W140" s="47"/>
      <c r="X140" s="47"/>
      <c r="Y140" s="250"/>
    </row>
    <row r="141" spans="1:25" s="108" customFormat="1" ht="25.5" x14ac:dyDescent="0.2">
      <c r="A141" s="406" t="s">
        <v>10</v>
      </c>
      <c r="B141" s="410" t="s">
        <v>13</v>
      </c>
      <c r="C141" s="410" t="s">
        <v>13</v>
      </c>
      <c r="D141" s="439"/>
      <c r="E141" s="420" t="s">
        <v>205</v>
      </c>
      <c r="F141" s="289" t="s">
        <v>19</v>
      </c>
      <c r="G141" s="293" t="s">
        <v>24</v>
      </c>
      <c r="H141" s="8" t="s">
        <v>0</v>
      </c>
      <c r="I141" s="100"/>
      <c r="J141" s="100">
        <v>8</v>
      </c>
      <c r="K141" s="94">
        <f>SUM(J141-M141)</f>
        <v>8</v>
      </c>
      <c r="L141" s="216"/>
      <c r="M141" s="214"/>
      <c r="N141" s="100">
        <v>5.3</v>
      </c>
      <c r="O141" s="94">
        <f>SUM(N141-Q141)</f>
        <v>5.3</v>
      </c>
      <c r="P141" s="216"/>
      <c r="Q141" s="214"/>
      <c r="R141" s="342">
        <f t="shared" si="49"/>
        <v>5.3</v>
      </c>
      <c r="S141" s="343">
        <f t="shared" si="47"/>
        <v>2.7</v>
      </c>
      <c r="T141" s="313"/>
      <c r="U141" s="179" t="s">
        <v>235</v>
      </c>
      <c r="V141" s="265" t="s">
        <v>19</v>
      </c>
      <c r="W141" s="265" t="s">
        <v>19</v>
      </c>
      <c r="X141" s="265"/>
      <c r="Y141" s="249" t="s">
        <v>73</v>
      </c>
    </row>
    <row r="142" spans="1:25" s="108" customFormat="1" ht="15.75" thickBot="1" x14ac:dyDescent="0.25">
      <c r="A142" s="407"/>
      <c r="B142" s="411"/>
      <c r="C142" s="411"/>
      <c r="D142" s="440"/>
      <c r="E142" s="421"/>
      <c r="F142" s="289"/>
      <c r="G142" s="34"/>
      <c r="H142" s="295"/>
      <c r="I142" s="72"/>
      <c r="J142" s="177"/>
      <c r="K142" s="90">
        <f>SUM(J142-M142)</f>
        <v>0</v>
      </c>
      <c r="L142" s="95"/>
      <c r="M142" s="92"/>
      <c r="N142" s="177"/>
      <c r="O142" s="90">
        <f>SUM(N142-Q142)</f>
        <v>0</v>
      </c>
      <c r="P142" s="95"/>
      <c r="Q142" s="92"/>
      <c r="R142" s="342">
        <f t="shared" si="49"/>
        <v>0</v>
      </c>
      <c r="S142" s="343">
        <f t="shared" si="47"/>
        <v>0</v>
      </c>
      <c r="T142" s="313"/>
      <c r="U142" s="181"/>
      <c r="V142" s="265"/>
      <c r="W142" s="265"/>
      <c r="X142" s="265"/>
      <c r="Y142" s="249" t="s">
        <v>73</v>
      </c>
    </row>
    <row r="143" spans="1:25" s="108" customFormat="1" ht="15.75" thickBot="1" x14ac:dyDescent="0.25">
      <c r="A143" s="400"/>
      <c r="B143" s="403"/>
      <c r="C143" s="403"/>
      <c r="D143" s="441"/>
      <c r="E143" s="422"/>
      <c r="F143" s="289"/>
      <c r="G143" s="415" t="s">
        <v>27</v>
      </c>
      <c r="H143" s="416"/>
      <c r="I143" s="74">
        <f t="shared" ref="I143" si="97">SUM(I141:I142)</f>
        <v>0</v>
      </c>
      <c r="J143" s="37">
        <f t="shared" ref="J143:M143" si="98">SUM(J141:J142)</f>
        <v>8</v>
      </c>
      <c r="K143" s="80">
        <f t="shared" si="98"/>
        <v>8</v>
      </c>
      <c r="L143" s="105">
        <f t="shared" si="98"/>
        <v>0</v>
      </c>
      <c r="M143" s="80">
        <f t="shared" si="98"/>
        <v>0</v>
      </c>
      <c r="N143" s="37">
        <f t="shared" ref="N143:Q143" si="99">SUM(N141:N142)</f>
        <v>5.3</v>
      </c>
      <c r="O143" s="80">
        <f t="shared" si="99"/>
        <v>5.3</v>
      </c>
      <c r="P143" s="105">
        <f t="shared" si="99"/>
        <v>0</v>
      </c>
      <c r="Q143" s="80">
        <f t="shared" si="99"/>
        <v>0</v>
      </c>
      <c r="R143" s="342">
        <f t="shared" si="49"/>
        <v>5.3</v>
      </c>
      <c r="S143" s="343">
        <f t="shared" si="47"/>
        <v>2.7</v>
      </c>
      <c r="T143" s="313"/>
      <c r="U143" s="212"/>
      <c r="V143" s="47"/>
      <c r="W143" s="47"/>
      <c r="X143" s="47"/>
      <c r="Y143" s="250"/>
    </row>
    <row r="144" spans="1:25" s="108" customFormat="1" ht="15.75" thickBot="1" x14ac:dyDescent="0.25">
      <c r="A144" s="58" t="s">
        <v>10</v>
      </c>
      <c r="B144" s="31" t="s">
        <v>13</v>
      </c>
      <c r="C144" s="41"/>
      <c r="D144" s="139"/>
      <c r="E144" s="513" t="s">
        <v>26</v>
      </c>
      <c r="F144" s="514"/>
      <c r="G144" s="514"/>
      <c r="H144" s="515"/>
      <c r="I144" s="159">
        <f t="shared" ref="I144:M144" si="100">SUM(I133+I137+I143+I140)</f>
        <v>0</v>
      </c>
      <c r="J144" s="159">
        <f>SUM(J133+J137+J143+J140)</f>
        <v>165.5</v>
      </c>
      <c r="K144" s="159">
        <f t="shared" si="100"/>
        <v>85</v>
      </c>
      <c r="L144" s="159">
        <f t="shared" si="100"/>
        <v>0</v>
      </c>
      <c r="M144" s="159">
        <f t="shared" si="100"/>
        <v>80.5</v>
      </c>
      <c r="N144" s="159">
        <f>SUM(N133+N137+N143+N140)</f>
        <v>79.599999999999994</v>
      </c>
      <c r="O144" s="159">
        <f t="shared" ref="O144:Q144" si="101">SUM(O133+O137+O143+O140)</f>
        <v>45.8</v>
      </c>
      <c r="P144" s="159">
        <f t="shared" si="101"/>
        <v>0</v>
      </c>
      <c r="Q144" s="159">
        <f t="shared" si="101"/>
        <v>33.799999999999997</v>
      </c>
      <c r="R144" s="342">
        <f t="shared" si="49"/>
        <v>79.599999999999994</v>
      </c>
      <c r="S144" s="343">
        <f t="shared" ref="S144:S148" si="102">SUM(J144-R144)</f>
        <v>85.9</v>
      </c>
      <c r="T144" s="313"/>
      <c r="U144" s="212"/>
      <c r="V144" s="47"/>
      <c r="W144" s="47"/>
      <c r="X144" s="47"/>
      <c r="Y144" s="211"/>
    </row>
    <row r="145" spans="1:25" s="108" customFormat="1" ht="15.75" thickBot="1" x14ac:dyDescent="0.25">
      <c r="A145" s="58" t="s">
        <v>10</v>
      </c>
      <c r="B145" s="31" t="s">
        <v>14</v>
      </c>
      <c r="C145" s="40"/>
      <c r="D145" s="142"/>
      <c r="E145" s="523" t="s">
        <v>105</v>
      </c>
      <c r="F145" s="524"/>
      <c r="G145" s="524"/>
      <c r="H145" s="524"/>
      <c r="I145" s="129"/>
      <c r="J145" s="63"/>
      <c r="K145" s="63"/>
      <c r="L145" s="63"/>
      <c r="M145" s="63"/>
      <c r="N145" s="63"/>
      <c r="O145" s="63"/>
      <c r="P145" s="63"/>
      <c r="Q145" s="63"/>
      <c r="R145" s="342">
        <f t="shared" si="49"/>
        <v>0</v>
      </c>
      <c r="S145" s="343">
        <f t="shared" si="102"/>
        <v>0</v>
      </c>
      <c r="T145" s="313"/>
      <c r="U145" s="213"/>
      <c r="V145" s="46"/>
      <c r="W145" s="46"/>
      <c r="X145" s="46"/>
      <c r="Y145" s="211"/>
    </row>
    <row r="146" spans="1:25" s="108" customFormat="1" ht="25.5" x14ac:dyDescent="0.2">
      <c r="A146" s="522" t="s">
        <v>10</v>
      </c>
      <c r="B146" s="405" t="s">
        <v>14</v>
      </c>
      <c r="C146" s="453" t="s">
        <v>10</v>
      </c>
      <c r="D146" s="478"/>
      <c r="E146" s="525" t="s">
        <v>121</v>
      </c>
      <c r="F146" s="154" t="s">
        <v>18</v>
      </c>
      <c r="G146" s="172" t="s">
        <v>24</v>
      </c>
      <c r="H146" s="45" t="s">
        <v>39</v>
      </c>
      <c r="I146" s="223"/>
      <c r="J146" s="224">
        <v>93.2</v>
      </c>
      <c r="K146" s="81">
        <f>SUM(J146-M146)</f>
        <v>93.2</v>
      </c>
      <c r="L146" s="225">
        <v>86.6</v>
      </c>
      <c r="M146" s="226"/>
      <c r="N146" s="224">
        <v>92.2</v>
      </c>
      <c r="O146" s="81">
        <f>SUM(N146-Q146)</f>
        <v>92.2</v>
      </c>
      <c r="P146" s="225">
        <v>86.6</v>
      </c>
      <c r="Q146" s="226"/>
      <c r="R146" s="342">
        <f t="shared" ref="R146:R148" si="103">SUM(I146+N146)</f>
        <v>92.2</v>
      </c>
      <c r="S146" s="343">
        <f t="shared" si="102"/>
        <v>1</v>
      </c>
      <c r="T146" s="313"/>
      <c r="U146" s="227" t="s">
        <v>137</v>
      </c>
      <c r="V146" s="265" t="s">
        <v>184</v>
      </c>
      <c r="W146" s="265" t="s">
        <v>184</v>
      </c>
      <c r="X146" s="559"/>
      <c r="Y146" s="249" t="s">
        <v>74</v>
      </c>
    </row>
    <row r="147" spans="1:25" s="108" customFormat="1" ht="26.25" thickBot="1" x14ac:dyDescent="0.25">
      <c r="A147" s="522"/>
      <c r="B147" s="405"/>
      <c r="C147" s="453"/>
      <c r="D147" s="478"/>
      <c r="E147" s="525"/>
      <c r="F147" s="289" t="s">
        <v>18</v>
      </c>
      <c r="G147" s="290" t="s">
        <v>24</v>
      </c>
      <c r="H147" s="9" t="s">
        <v>39</v>
      </c>
      <c r="I147" s="72"/>
      <c r="J147" s="68"/>
      <c r="K147" s="77">
        <f>SUM(J147-M147)</f>
        <v>0</v>
      </c>
      <c r="L147" s="95"/>
      <c r="M147" s="104"/>
      <c r="N147" s="68"/>
      <c r="O147" s="77">
        <f>SUM(N147-Q147)</f>
        <v>0</v>
      </c>
      <c r="P147" s="95"/>
      <c r="Q147" s="104"/>
      <c r="R147" s="342">
        <f t="shared" si="103"/>
        <v>0</v>
      </c>
      <c r="S147" s="343">
        <f t="shared" si="102"/>
        <v>0</v>
      </c>
      <c r="T147" s="313"/>
      <c r="U147" s="227" t="s">
        <v>138</v>
      </c>
      <c r="V147" s="265" t="s">
        <v>186</v>
      </c>
      <c r="W147" s="265" t="s">
        <v>186</v>
      </c>
      <c r="X147" s="560"/>
      <c r="Y147" s="249" t="s">
        <v>74</v>
      </c>
    </row>
    <row r="148" spans="1:25" s="108" customFormat="1" ht="26.25" thickBot="1" x14ac:dyDescent="0.25">
      <c r="A148" s="522"/>
      <c r="B148" s="405"/>
      <c r="C148" s="453"/>
      <c r="D148" s="478"/>
      <c r="E148" s="526"/>
      <c r="F148" s="16"/>
      <c r="G148" s="425" t="s">
        <v>27</v>
      </c>
      <c r="H148" s="416"/>
      <c r="I148" s="113">
        <f t="shared" ref="I148:M148" si="104">SUM(I146:I147)</f>
        <v>0</v>
      </c>
      <c r="J148" s="65">
        <f t="shared" si="104"/>
        <v>93.2</v>
      </c>
      <c r="K148" s="65">
        <f t="shared" si="104"/>
        <v>93.2</v>
      </c>
      <c r="L148" s="65">
        <f t="shared" si="104"/>
        <v>86.6</v>
      </c>
      <c r="M148" s="80">
        <f t="shared" si="104"/>
        <v>0</v>
      </c>
      <c r="N148" s="65">
        <f t="shared" ref="N148:Q148" si="105">SUM(N146:N147)</f>
        <v>92.2</v>
      </c>
      <c r="O148" s="65">
        <f t="shared" si="105"/>
        <v>92.2</v>
      </c>
      <c r="P148" s="65">
        <f t="shared" si="105"/>
        <v>86.6</v>
      </c>
      <c r="Q148" s="80">
        <f t="shared" si="105"/>
        <v>0</v>
      </c>
      <c r="R148" s="342">
        <f t="shared" si="103"/>
        <v>92.2</v>
      </c>
      <c r="S148" s="343">
        <f t="shared" si="102"/>
        <v>1</v>
      </c>
      <c r="T148" s="313"/>
      <c r="U148" s="227" t="s">
        <v>187</v>
      </c>
      <c r="V148" s="265" t="s">
        <v>21</v>
      </c>
      <c r="W148" s="265" t="s">
        <v>21</v>
      </c>
      <c r="X148" s="561"/>
      <c r="Y148" s="249" t="s">
        <v>74</v>
      </c>
    </row>
    <row r="149" spans="1:25" s="108" customFormat="1" thickBot="1" x14ac:dyDescent="0.25">
      <c r="A149" s="58" t="s">
        <v>10</v>
      </c>
      <c r="B149" s="31" t="s">
        <v>14</v>
      </c>
      <c r="C149" s="41"/>
      <c r="D149" s="139"/>
      <c r="E149" s="513" t="s">
        <v>26</v>
      </c>
      <c r="F149" s="514"/>
      <c r="G149" s="514"/>
      <c r="H149" s="515"/>
      <c r="I149" s="159">
        <f>SUM(I148)</f>
        <v>0</v>
      </c>
      <c r="J149" s="159">
        <f t="shared" ref="J149:T149" si="106">SUM(J148)</f>
        <v>93.2</v>
      </c>
      <c r="K149" s="159">
        <f t="shared" si="106"/>
        <v>93.2</v>
      </c>
      <c r="L149" s="159">
        <f t="shared" si="106"/>
        <v>86.6</v>
      </c>
      <c r="M149" s="159">
        <f t="shared" si="106"/>
        <v>0</v>
      </c>
      <c r="N149" s="159">
        <f t="shared" ref="N149:Q149" si="107">SUM(N148)</f>
        <v>92.2</v>
      </c>
      <c r="O149" s="159">
        <f t="shared" si="107"/>
        <v>92.2</v>
      </c>
      <c r="P149" s="159">
        <f t="shared" si="107"/>
        <v>86.6</v>
      </c>
      <c r="Q149" s="159">
        <f t="shared" si="107"/>
        <v>0</v>
      </c>
      <c r="R149" s="344">
        <f t="shared" si="106"/>
        <v>92.2</v>
      </c>
      <c r="S149" s="344">
        <f t="shared" ref="S149" si="108">SUM(S148)</f>
        <v>1</v>
      </c>
      <c r="T149" s="208">
        <f t="shared" si="106"/>
        <v>0</v>
      </c>
      <c r="U149" s="212"/>
      <c r="V149" s="47"/>
      <c r="W149" s="47"/>
      <c r="X149" s="47"/>
      <c r="Y149" s="211"/>
    </row>
    <row r="150" spans="1:25" s="108" customFormat="1" thickBot="1" x14ac:dyDescent="0.25">
      <c r="A150" s="60" t="s">
        <v>10</v>
      </c>
      <c r="B150" s="518" t="s">
        <v>28</v>
      </c>
      <c r="C150" s="519"/>
      <c r="D150" s="520"/>
      <c r="E150" s="520"/>
      <c r="F150" s="520"/>
      <c r="G150" s="520"/>
      <c r="H150" s="521"/>
      <c r="I150" s="127">
        <f t="shared" ref="I150:T150" si="109">SUM(I81+I116+I129+I144+I149)</f>
        <v>0</v>
      </c>
      <c r="J150" s="176">
        <f>SUM(J81+J116+J129+J144+J149)</f>
        <v>5483.1269999999995</v>
      </c>
      <c r="K150" s="127">
        <f t="shared" si="109"/>
        <v>3704.0970000000002</v>
      </c>
      <c r="L150" s="127">
        <f t="shared" si="109"/>
        <v>2315.4160000000002</v>
      </c>
      <c r="M150" s="127">
        <f t="shared" si="109"/>
        <v>1779.0299999999997</v>
      </c>
      <c r="N150" s="176">
        <f>SUM(N81+N116+N129+N144+N149)</f>
        <v>5016.1000000000004</v>
      </c>
      <c r="O150" s="127">
        <f t="shared" ref="O150:Q150" si="110">SUM(O81+O116+O129+O144+O149)</f>
        <v>3323.2</v>
      </c>
      <c r="P150" s="127">
        <f t="shared" si="110"/>
        <v>2126.1</v>
      </c>
      <c r="Q150" s="127">
        <f t="shared" si="110"/>
        <v>1692.8999999999999</v>
      </c>
      <c r="R150" s="345">
        <f t="shared" si="109"/>
        <v>5016.1000000000004</v>
      </c>
      <c r="S150" s="345">
        <f t="shared" ref="S150" si="111">SUM(S81+S116+S129+S144+S149)</f>
        <v>467.02700000000027</v>
      </c>
      <c r="T150" s="209">
        <f t="shared" si="109"/>
        <v>0</v>
      </c>
      <c r="U150" s="212"/>
      <c r="V150" s="47"/>
      <c r="W150" s="47"/>
      <c r="X150" s="47"/>
      <c r="Y150" s="211"/>
    </row>
    <row r="151" spans="1:25" s="112" customFormat="1" thickBot="1" x14ac:dyDescent="0.25">
      <c r="A151" s="516" t="s">
        <v>50</v>
      </c>
      <c r="B151" s="517"/>
      <c r="C151" s="517"/>
      <c r="D151" s="517"/>
      <c r="E151" s="517"/>
      <c r="F151" s="517"/>
      <c r="G151" s="517"/>
      <c r="H151" s="517"/>
      <c r="I151" s="130">
        <f t="shared" ref="I151:T151" si="112">SUM(I150)</f>
        <v>0</v>
      </c>
      <c r="J151" s="76">
        <f>SUM(J150)</f>
        <v>5483.1269999999995</v>
      </c>
      <c r="K151" s="76">
        <f t="shared" si="112"/>
        <v>3704.0970000000002</v>
      </c>
      <c r="L151" s="76">
        <f t="shared" si="112"/>
        <v>2315.4160000000002</v>
      </c>
      <c r="M151" s="107">
        <f t="shared" si="112"/>
        <v>1779.0299999999997</v>
      </c>
      <c r="N151" s="76">
        <f>SUM(N150)</f>
        <v>5016.1000000000004</v>
      </c>
      <c r="O151" s="76">
        <f t="shared" ref="O151:Q151" si="113">SUM(O150)</f>
        <v>3323.2</v>
      </c>
      <c r="P151" s="76">
        <f t="shared" si="113"/>
        <v>2126.1</v>
      </c>
      <c r="Q151" s="107">
        <f t="shared" si="113"/>
        <v>1692.8999999999999</v>
      </c>
      <c r="R151" s="346">
        <f t="shared" si="112"/>
        <v>5016.1000000000004</v>
      </c>
      <c r="S151" s="346">
        <f t="shared" ref="S151" si="114">SUM(S150)</f>
        <v>467.02700000000027</v>
      </c>
      <c r="T151" s="101">
        <f t="shared" si="112"/>
        <v>0</v>
      </c>
      <c r="U151" s="212"/>
      <c r="V151" s="47"/>
      <c r="W151" s="47"/>
      <c r="X151" s="47"/>
      <c r="Y151" s="211"/>
    </row>
    <row r="152" spans="1:25" s="112" customFormat="1" thickBot="1" x14ac:dyDescent="0.25">
      <c r="A152" s="217"/>
      <c r="B152" s="217"/>
      <c r="C152" s="217"/>
      <c r="D152" s="217"/>
      <c r="E152" s="217"/>
      <c r="F152" s="217"/>
      <c r="G152" s="217"/>
      <c r="H152" s="217"/>
      <c r="I152" s="218"/>
      <c r="J152" s="219"/>
      <c r="K152" s="219"/>
      <c r="L152" s="219"/>
      <c r="M152" s="219"/>
      <c r="N152" s="219"/>
      <c r="O152" s="219"/>
      <c r="P152" s="219"/>
      <c r="Q152" s="219"/>
      <c r="R152" s="347"/>
      <c r="S152" s="347"/>
      <c r="T152" s="219"/>
      <c r="U152" s="333" t="s">
        <v>248</v>
      </c>
      <c r="V152" s="220"/>
      <c r="W152" s="220"/>
      <c r="X152" s="220"/>
      <c r="Y152" s="221"/>
    </row>
    <row r="153" spans="1:25" thickBot="1" x14ac:dyDescent="0.25">
      <c r="A153" s="552" t="s">
        <v>27</v>
      </c>
      <c r="B153" s="553"/>
      <c r="C153" s="553"/>
      <c r="D153" s="553"/>
      <c r="E153" s="553"/>
      <c r="F153" s="553"/>
      <c r="G153" s="553"/>
      <c r="H153" s="554"/>
      <c r="I153" s="131">
        <f>SUM(I154+I165)</f>
        <v>0</v>
      </c>
      <c r="J153" s="391">
        <f>SUM(J154+J165)</f>
        <v>5483.1269999999995</v>
      </c>
      <c r="K153" s="392"/>
      <c r="L153" s="392"/>
      <c r="M153" s="393"/>
      <c r="N153" s="391">
        <f>SUM(N154+N165)</f>
        <v>5016.0999999999995</v>
      </c>
      <c r="O153" s="392"/>
      <c r="P153" s="392"/>
      <c r="Q153" s="393"/>
      <c r="R153" s="348">
        <f>SUM(R154+R165)</f>
        <v>5016.0999999999995</v>
      </c>
      <c r="S153" s="349">
        <f>SUM(S154+S165)</f>
        <v>467.02699999999999</v>
      </c>
      <c r="T153" s="117">
        <f>SUM(T154+T165)</f>
        <v>0</v>
      </c>
      <c r="U153" s="334">
        <f>SUM(N153*100/J153)</f>
        <v>91.482469765883593</v>
      </c>
      <c r="V153" s="26"/>
      <c r="W153" s="327"/>
      <c r="X153" s="327"/>
      <c r="Y153" s="4"/>
    </row>
    <row r="154" spans="1:25" thickBot="1" x14ac:dyDescent="0.25">
      <c r="A154" s="543" t="s">
        <v>36</v>
      </c>
      <c r="B154" s="544"/>
      <c r="C154" s="544"/>
      <c r="D154" s="544"/>
      <c r="E154" s="544"/>
      <c r="F154" s="544"/>
      <c r="G154" s="544"/>
      <c r="H154" s="555"/>
      <c r="I154" s="132">
        <f>SUM(I155:I164)</f>
        <v>0</v>
      </c>
      <c r="J154" s="365">
        <f>SUM(J155:M164)</f>
        <v>5470.1269999999995</v>
      </c>
      <c r="K154" s="366"/>
      <c r="L154" s="366"/>
      <c r="M154" s="367"/>
      <c r="N154" s="365">
        <f>SUM(N155:Q164)</f>
        <v>5016.0999999999995</v>
      </c>
      <c r="O154" s="366"/>
      <c r="P154" s="366"/>
      <c r="Q154" s="367"/>
      <c r="R154" s="350">
        <f>SUM(R155:R164)</f>
        <v>5016.0999999999995</v>
      </c>
      <c r="S154" s="351">
        <f>SUM(S155:S164)</f>
        <v>454.02699999999999</v>
      </c>
      <c r="T154" s="118">
        <f>SUM(T155:T164)</f>
        <v>0</v>
      </c>
      <c r="U154" s="334">
        <f t="shared" ref="U154:U167" si="115">SUM(N154*100/J154)</f>
        <v>91.699881922302723</v>
      </c>
      <c r="V154" s="26"/>
      <c r="W154" s="327"/>
      <c r="X154" s="327"/>
      <c r="Y154" s="4"/>
    </row>
    <row r="155" spans="1:25" x14ac:dyDescent="0.25">
      <c r="A155" s="556" t="s">
        <v>96</v>
      </c>
      <c r="B155" s="557"/>
      <c r="C155" s="557"/>
      <c r="D155" s="557"/>
      <c r="E155" s="557"/>
      <c r="F155" s="557"/>
      <c r="G155" s="557"/>
      <c r="H155" s="558"/>
      <c r="I155" s="133">
        <f>SUMIF(G10:G152,"SB",I10:I152)</f>
        <v>0</v>
      </c>
      <c r="J155" s="368">
        <f>SUMIF(G10:G152,"SB",J10:J152)</f>
        <v>3373.2</v>
      </c>
      <c r="K155" s="369"/>
      <c r="L155" s="369"/>
      <c r="M155" s="370"/>
      <c r="N155" s="368">
        <f>SUMIF(G10:G152,"SB",N10:N152)</f>
        <v>2964.3999999999992</v>
      </c>
      <c r="O155" s="369"/>
      <c r="P155" s="369"/>
      <c r="Q155" s="370"/>
      <c r="R155" s="352">
        <f>SUMIF(G10:G152,"SB",R10:R152)</f>
        <v>2964.3999999999992</v>
      </c>
      <c r="S155" s="353">
        <f>SUMIF(G10:G152,"SB",S10:S152)</f>
        <v>408.79999999999995</v>
      </c>
      <c r="T155" s="119">
        <f>SUMIF(G10:G152,"SB",T10:T152)</f>
        <v>0</v>
      </c>
      <c r="U155" s="334">
        <f>SUM(N155*100/J155)</f>
        <v>87.880943910826502</v>
      </c>
      <c r="V155" s="23"/>
      <c r="W155" s="328"/>
      <c r="X155" s="328"/>
      <c r="Y155" s="4"/>
    </row>
    <row r="156" spans="1:25" x14ac:dyDescent="0.25">
      <c r="A156" s="549" t="s">
        <v>97</v>
      </c>
      <c r="B156" s="550"/>
      <c r="C156" s="550"/>
      <c r="D156" s="550"/>
      <c r="E156" s="550"/>
      <c r="F156" s="550"/>
      <c r="G156" s="550"/>
      <c r="H156" s="551"/>
      <c r="I156" s="134">
        <f>SUMIF(G10:G152,"VD",I10:I152)</f>
        <v>0</v>
      </c>
      <c r="J156" s="362">
        <f>SUMIF(G10:G152,"VD",J10:J152)</f>
        <v>276.81800000000004</v>
      </c>
      <c r="K156" s="363"/>
      <c r="L156" s="363"/>
      <c r="M156" s="364"/>
      <c r="N156" s="362">
        <f>SUMIF(G10:G152,"VD",N10:N152)</f>
        <v>263.30000000000007</v>
      </c>
      <c r="O156" s="363"/>
      <c r="P156" s="363"/>
      <c r="Q156" s="364"/>
      <c r="R156" s="354">
        <f>SUMIF(G10:G152,"VD",R10:R152)</f>
        <v>263.30000000000007</v>
      </c>
      <c r="S156" s="355">
        <f>SUMIF(G10:G152,"VD",S10:S152)</f>
        <v>13.518000000000001</v>
      </c>
      <c r="T156" s="120">
        <f>SUMIF(G10:G152,"VD",T10:T152)</f>
        <v>0</v>
      </c>
      <c r="U156" s="334">
        <f>SUM(N156*100/J156)</f>
        <v>95.11664703884864</v>
      </c>
      <c r="V156" s="23"/>
      <c r="W156" s="328"/>
      <c r="X156" s="328"/>
      <c r="Y156" s="4"/>
    </row>
    <row r="157" spans="1:25" x14ac:dyDescent="0.25">
      <c r="A157" s="510" t="s">
        <v>125</v>
      </c>
      <c r="B157" s="511"/>
      <c r="C157" s="511"/>
      <c r="D157" s="511"/>
      <c r="E157" s="511"/>
      <c r="F157" s="511"/>
      <c r="G157" s="511"/>
      <c r="H157" s="512"/>
      <c r="I157" s="134">
        <f>SUMIF(G10:G152,"ML",I10:I152)</f>
        <v>0</v>
      </c>
      <c r="J157" s="362">
        <f>SUMIF(G10:G152,"ML",J10:J152)</f>
        <v>0</v>
      </c>
      <c r="K157" s="363"/>
      <c r="L157" s="363"/>
      <c r="M157" s="364"/>
      <c r="N157" s="362">
        <f>SUMIF(G10:G152,"ML",N10:N152)</f>
        <v>0</v>
      </c>
      <c r="O157" s="363"/>
      <c r="P157" s="363"/>
      <c r="Q157" s="364"/>
      <c r="R157" s="354">
        <f>SUMIF(G10:G152,"ML",R10:R152)</f>
        <v>0</v>
      </c>
      <c r="S157" s="355">
        <f>SUMIF(G10:G152,"ML",S10:S152)</f>
        <v>0</v>
      </c>
      <c r="T157" s="120">
        <f>SUMIF(G10:G152,"ML",T10:T152)</f>
        <v>0</v>
      </c>
      <c r="U157" s="334"/>
      <c r="V157" s="23"/>
      <c r="W157" s="328"/>
      <c r="X157" s="328"/>
      <c r="Y157" s="4"/>
    </row>
    <row r="158" spans="1:25" x14ac:dyDescent="0.25">
      <c r="A158" s="540" t="s">
        <v>98</v>
      </c>
      <c r="B158" s="541"/>
      <c r="C158" s="541"/>
      <c r="D158" s="541"/>
      <c r="E158" s="541"/>
      <c r="F158" s="541"/>
      <c r="G158" s="541"/>
      <c r="H158" s="542"/>
      <c r="I158" s="134">
        <f>SUMIF(G10:G152,"SP",I10:I152)</f>
        <v>0</v>
      </c>
      <c r="J158" s="362">
        <f>SUMIF(G10:G152,"SP",J10:J152)</f>
        <v>12</v>
      </c>
      <c r="K158" s="363"/>
      <c r="L158" s="363"/>
      <c r="M158" s="364"/>
      <c r="N158" s="362">
        <f>SUMIF(G10:G152,"SP",N10:N152)</f>
        <v>6</v>
      </c>
      <c r="O158" s="363"/>
      <c r="P158" s="363"/>
      <c r="Q158" s="364"/>
      <c r="R158" s="354">
        <f>SUMIF(G10:G152,"SP",R10:R152)</f>
        <v>6</v>
      </c>
      <c r="S158" s="355">
        <f>SUMIF(G10:G152,"SP",S10:S152)</f>
        <v>6</v>
      </c>
      <c r="T158" s="120">
        <f>SUMIF(G10:G152,"SP",T10:T152)</f>
        <v>0</v>
      </c>
      <c r="U158" s="334">
        <f t="shared" si="115"/>
        <v>50</v>
      </c>
      <c r="V158" s="23"/>
      <c r="W158" s="328"/>
      <c r="X158" s="328"/>
      <c r="Y158" s="4"/>
    </row>
    <row r="159" spans="1:25" x14ac:dyDescent="0.25">
      <c r="A159" s="546" t="s">
        <v>170</v>
      </c>
      <c r="B159" s="547"/>
      <c r="C159" s="547"/>
      <c r="D159" s="547"/>
      <c r="E159" s="547"/>
      <c r="F159" s="547"/>
      <c r="G159" s="547"/>
      <c r="H159" s="548"/>
      <c r="I159" s="134">
        <f>SUMIF(G11:G153,"ESB",I11:I153)</f>
        <v>0</v>
      </c>
      <c r="J159" s="362">
        <f>SUMIF(G10:G152,"ESB",J10:J152)</f>
        <v>0</v>
      </c>
      <c r="K159" s="363"/>
      <c r="L159" s="363"/>
      <c r="M159" s="364"/>
      <c r="N159" s="362">
        <f>SUMIF(G10:G152,"ESB",N10:N152)</f>
        <v>0</v>
      </c>
      <c r="O159" s="363"/>
      <c r="P159" s="363"/>
      <c r="Q159" s="364"/>
      <c r="R159" s="354">
        <f>SUMIF(G10:G152,"ESB",R10:R152)</f>
        <v>0</v>
      </c>
      <c r="S159" s="355">
        <f>SUMIF(G10:G152,"ESB",S10:S152)</f>
        <v>0</v>
      </c>
      <c r="T159" s="120">
        <f>SUMIF(G10:G152,"ESB",T10:T152)</f>
        <v>0</v>
      </c>
      <c r="U159" s="334"/>
      <c r="V159" s="23"/>
      <c r="W159" s="328"/>
      <c r="X159" s="328"/>
      <c r="Y159" s="4"/>
    </row>
    <row r="160" spans="1:25" x14ac:dyDescent="0.25">
      <c r="A160" s="540" t="s">
        <v>99</v>
      </c>
      <c r="B160" s="541"/>
      <c r="C160" s="541"/>
      <c r="D160" s="541"/>
      <c r="E160" s="541"/>
      <c r="F160" s="541"/>
      <c r="G160" s="541"/>
      <c r="H160" s="542"/>
      <c r="I160" s="134">
        <f>SUMIF(G9:G151,"VIP",I9:I151)</f>
        <v>0</v>
      </c>
      <c r="J160" s="362">
        <f>SUMIF(G9:G151,"VIP",J9:J151)</f>
        <v>0</v>
      </c>
      <c r="K160" s="363"/>
      <c r="L160" s="363"/>
      <c r="M160" s="364"/>
      <c r="N160" s="362">
        <f>SUMIF(G9:G151,"VIP",N9:N151)</f>
        <v>0</v>
      </c>
      <c r="O160" s="363"/>
      <c r="P160" s="363"/>
      <c r="Q160" s="364"/>
      <c r="R160" s="354">
        <f>SUMIF(G9:G151,"VIP",R9:R151)</f>
        <v>0</v>
      </c>
      <c r="S160" s="355">
        <f>SUMIF(G9:G151,"VIP",S9:S151)</f>
        <v>0</v>
      </c>
      <c r="T160" s="120">
        <f>SUMIF(G9:G151,"VIP",T9:T151)</f>
        <v>0</v>
      </c>
      <c r="U160" s="334"/>
      <c r="V160" s="23"/>
      <c r="W160" s="328"/>
      <c r="X160" s="328"/>
      <c r="Y160" s="4"/>
    </row>
    <row r="161" spans="1:25" x14ac:dyDescent="0.25">
      <c r="A161" s="540" t="s">
        <v>100</v>
      </c>
      <c r="B161" s="541"/>
      <c r="C161" s="541"/>
      <c r="D161" s="541"/>
      <c r="E161" s="541"/>
      <c r="F161" s="541"/>
      <c r="G161" s="541"/>
      <c r="H161" s="542"/>
      <c r="I161" s="134">
        <f>SUMIF(G10:G152,"SL",I10:I152)</f>
        <v>0</v>
      </c>
      <c r="J161" s="362">
        <f>SUMIF(G10:G152,"SL",J10:J152)</f>
        <v>1618.1999999999998</v>
      </c>
      <c r="K161" s="363"/>
      <c r="L161" s="363"/>
      <c r="M161" s="364"/>
      <c r="N161" s="362">
        <f>SUMIF(G10:G152,"SL",N10:N152)</f>
        <v>1618.1999999999998</v>
      </c>
      <c r="O161" s="363"/>
      <c r="P161" s="363"/>
      <c r="Q161" s="364"/>
      <c r="R161" s="354">
        <f>SUMIF(G10:G152,"SL",R10:R152)</f>
        <v>1618.1999999999998</v>
      </c>
      <c r="S161" s="355">
        <f>SUMIF(G10:G152,"SL",S10:S152)</f>
        <v>0</v>
      </c>
      <c r="T161" s="120">
        <f>SUMIF(G10:G152,"SL",T10:T152)</f>
        <v>0</v>
      </c>
      <c r="U161" s="334">
        <f t="shared" si="115"/>
        <v>100</v>
      </c>
      <c r="V161" s="23"/>
      <c r="W161" s="328"/>
      <c r="X161" s="328"/>
      <c r="Y161" s="4"/>
    </row>
    <row r="162" spans="1:25" x14ac:dyDescent="0.25">
      <c r="A162" s="540" t="s">
        <v>101</v>
      </c>
      <c r="B162" s="541"/>
      <c r="C162" s="541"/>
      <c r="D162" s="541"/>
      <c r="E162" s="541"/>
      <c r="F162" s="541"/>
      <c r="G162" s="541"/>
      <c r="H162" s="542"/>
      <c r="I162" s="134">
        <f>SUMIF(G5:G148,"DK",I5:I148)</f>
        <v>0</v>
      </c>
      <c r="J162" s="362">
        <f>SUMIF(G5:G148,"DK",J5:J148)</f>
        <v>0</v>
      </c>
      <c r="K162" s="363"/>
      <c r="L162" s="363"/>
      <c r="M162" s="364"/>
      <c r="N162" s="362">
        <f>SUMIF(G5:G148,"DK",N5:N148)</f>
        <v>0</v>
      </c>
      <c r="O162" s="363"/>
      <c r="P162" s="363"/>
      <c r="Q162" s="364"/>
      <c r="R162" s="354">
        <f>SUMIF(G5:G148,"DK",R5:R148)</f>
        <v>0</v>
      </c>
      <c r="S162" s="355">
        <f>SUMIF(G5:G148,"DK",S5:S148)</f>
        <v>0</v>
      </c>
      <c r="T162" s="120">
        <f>SUMIF(G5:G148,"DK",T5:T148)</f>
        <v>0</v>
      </c>
      <c r="U162" s="334"/>
      <c r="V162" s="23"/>
      <c r="W162" s="328"/>
      <c r="X162" s="328"/>
      <c r="Y162" s="4"/>
    </row>
    <row r="163" spans="1:25" x14ac:dyDescent="0.25">
      <c r="A163" s="540" t="s">
        <v>69</v>
      </c>
      <c r="B163" s="541"/>
      <c r="C163" s="541"/>
      <c r="D163" s="541"/>
      <c r="E163" s="541"/>
      <c r="F163" s="541"/>
      <c r="G163" s="541"/>
      <c r="H163" s="542"/>
      <c r="I163" s="134">
        <f>SUMIF(G4:G150,"VB",I4:I150)</f>
        <v>0</v>
      </c>
      <c r="J163" s="362">
        <f>SUMIF(G4:G150,"VB",J4:J150)</f>
        <v>189.90900000000002</v>
      </c>
      <c r="K163" s="363"/>
      <c r="L163" s="363"/>
      <c r="M163" s="364"/>
      <c r="N163" s="362">
        <f>SUMIF(G4:G150,"VB",N4:N150)</f>
        <v>164.2</v>
      </c>
      <c r="O163" s="363"/>
      <c r="P163" s="363"/>
      <c r="Q163" s="364"/>
      <c r="R163" s="354">
        <f>SUMIF(G4:G150,"VB",R4:R150)</f>
        <v>164.2</v>
      </c>
      <c r="S163" s="355">
        <f>SUMIF(G4:G150,"VB",S4:S150)</f>
        <v>25.709</v>
      </c>
      <c r="T163" s="120">
        <f>SUMIF(G4:G150,"VB",T4:T150)</f>
        <v>0</v>
      </c>
      <c r="U163" s="334">
        <f t="shared" si="115"/>
        <v>86.462463600987832</v>
      </c>
      <c r="V163" s="23"/>
      <c r="W163" s="328"/>
      <c r="X163" s="328"/>
      <c r="Y163" s="4"/>
    </row>
    <row r="164" spans="1:25" s="222" customFormat="1" ht="15.75" thickBot="1" x14ac:dyDescent="0.3">
      <c r="A164" s="394" t="s">
        <v>169</v>
      </c>
      <c r="B164" s="395"/>
      <c r="C164" s="395"/>
      <c r="D164" s="395"/>
      <c r="E164" s="395"/>
      <c r="F164" s="395"/>
      <c r="G164" s="395"/>
      <c r="H164" s="396"/>
      <c r="I164" s="134">
        <f>SUMIF(G5:G151,"KLB",I5:I151)</f>
        <v>0</v>
      </c>
      <c r="J164" s="362">
        <f>SUMIF(G5:G151,"KLB",J5:J151)</f>
        <v>0</v>
      </c>
      <c r="K164" s="363"/>
      <c r="L164" s="363"/>
      <c r="M164" s="364"/>
      <c r="N164" s="362">
        <f>SUMIF(G5:G151,"KLB",N5:N151)</f>
        <v>0</v>
      </c>
      <c r="O164" s="363"/>
      <c r="P164" s="363"/>
      <c r="Q164" s="364"/>
      <c r="R164" s="354">
        <f>SUMIF(G5:G151,"KLB",R5:R151)</f>
        <v>0</v>
      </c>
      <c r="S164" s="355">
        <f>SUMIF(G5:G151,"KLB",S5:S151)</f>
        <v>0</v>
      </c>
      <c r="T164" s="120">
        <f>SUMIF(G5:G151,"KLB",T5:T151)</f>
        <v>0</v>
      </c>
      <c r="U164" s="334"/>
      <c r="V164" s="260"/>
      <c r="W164" s="260"/>
      <c r="X164" s="260"/>
      <c r="Y164" s="260"/>
    </row>
    <row r="165" spans="1:25" thickBot="1" x14ac:dyDescent="0.25">
      <c r="A165" s="543" t="s">
        <v>35</v>
      </c>
      <c r="B165" s="544"/>
      <c r="C165" s="544"/>
      <c r="D165" s="544"/>
      <c r="E165" s="544"/>
      <c r="F165" s="544"/>
      <c r="G165" s="544"/>
      <c r="H165" s="545"/>
      <c r="I165" s="132">
        <f>SUM(I166:I169)</f>
        <v>0</v>
      </c>
      <c r="J165" s="365">
        <f>SUM(J166:M169)</f>
        <v>13</v>
      </c>
      <c r="K165" s="366"/>
      <c r="L165" s="366"/>
      <c r="M165" s="367"/>
      <c r="N165" s="365">
        <f>SUM(N166:Q169)</f>
        <v>0</v>
      </c>
      <c r="O165" s="366"/>
      <c r="P165" s="366"/>
      <c r="Q165" s="367"/>
      <c r="R165" s="350">
        <f>SUM(R166:R169)</f>
        <v>0</v>
      </c>
      <c r="S165" s="351">
        <f>SUM(S166:S169)</f>
        <v>13</v>
      </c>
      <c r="T165" s="118">
        <f>SUM(T166:T169)</f>
        <v>0</v>
      </c>
      <c r="U165" s="334">
        <f t="shared" si="115"/>
        <v>0</v>
      </c>
      <c r="V165" s="26"/>
      <c r="W165" s="327"/>
      <c r="X165" s="327"/>
      <c r="Y165" s="4"/>
    </row>
    <row r="166" spans="1:25" x14ac:dyDescent="0.25">
      <c r="A166" s="540" t="s">
        <v>102</v>
      </c>
      <c r="B166" s="541"/>
      <c r="C166" s="541"/>
      <c r="D166" s="541"/>
      <c r="E166" s="541"/>
      <c r="F166" s="541"/>
      <c r="G166" s="541"/>
      <c r="H166" s="542"/>
      <c r="I166" s="134">
        <f>SUMIF(G10:G152,"KL",I10:I152)</f>
        <v>0</v>
      </c>
      <c r="J166" s="368">
        <f>SUMIF(G10:G152,"KL",J10:J152)</f>
        <v>0</v>
      </c>
      <c r="K166" s="369"/>
      <c r="L166" s="369"/>
      <c r="M166" s="370"/>
      <c r="N166" s="368">
        <f>SUMIF(G10:G152,"KL",N10:N152)</f>
        <v>0</v>
      </c>
      <c r="O166" s="369"/>
      <c r="P166" s="369"/>
      <c r="Q166" s="370"/>
      <c r="R166" s="352">
        <f>SUMIF(G10:G152,"KL",R10:R152)</f>
        <v>0</v>
      </c>
      <c r="S166" s="353">
        <f>SUMIF(G10:G152,"KL",S10:S152)</f>
        <v>0</v>
      </c>
      <c r="T166" s="119">
        <f>SUMIF(G10:G152,"KL",T10:T152)</f>
        <v>0</v>
      </c>
      <c r="U166" s="334"/>
      <c r="V166" s="23"/>
      <c r="W166" s="328"/>
      <c r="X166" s="328"/>
      <c r="Y166" s="4"/>
    </row>
    <row r="167" spans="1:25" x14ac:dyDescent="0.25">
      <c r="A167" s="540" t="s">
        <v>103</v>
      </c>
      <c r="B167" s="541"/>
      <c r="C167" s="541"/>
      <c r="D167" s="541"/>
      <c r="E167" s="541"/>
      <c r="F167" s="541"/>
      <c r="G167" s="541"/>
      <c r="H167" s="542"/>
      <c r="I167" s="134">
        <f>SUMIF(G10:G152,"ES",I10:I152)</f>
        <v>0</v>
      </c>
      <c r="J167" s="362">
        <f>SUMIF(G10:G152,"ES",J10:J152)</f>
        <v>13</v>
      </c>
      <c r="K167" s="363"/>
      <c r="L167" s="363"/>
      <c r="M167" s="364"/>
      <c r="N167" s="362">
        <f>SUMIF(G10:G152,"ES",N10:N152)</f>
        <v>0</v>
      </c>
      <c r="O167" s="363"/>
      <c r="P167" s="363"/>
      <c r="Q167" s="364"/>
      <c r="R167" s="354">
        <f>SUMIF(G10:G152,"ES",R10:R152)</f>
        <v>0</v>
      </c>
      <c r="S167" s="355">
        <f>SUMIF(G10:G152,"ES",S10:S152)</f>
        <v>13</v>
      </c>
      <c r="T167" s="120">
        <f>SUMIF(G10:G152,"ES",T10:T152)</f>
        <v>0</v>
      </c>
      <c r="U167" s="334">
        <f t="shared" si="115"/>
        <v>0</v>
      </c>
      <c r="V167" s="23"/>
      <c r="W167" s="328"/>
      <c r="X167" s="328"/>
      <c r="Y167" s="4"/>
    </row>
    <row r="168" spans="1:25" x14ac:dyDescent="0.25">
      <c r="A168" s="537" t="s">
        <v>124</v>
      </c>
      <c r="B168" s="538"/>
      <c r="C168" s="538"/>
      <c r="D168" s="538"/>
      <c r="E168" s="538"/>
      <c r="F168" s="538"/>
      <c r="G168" s="538"/>
      <c r="H168" s="539"/>
      <c r="I168" s="134">
        <f>SUMIF(G10:G152,"VBF",I10:I152)</f>
        <v>0</v>
      </c>
      <c r="J168" s="362">
        <f>SUMIF(G10:G152,"VBF",J10:J152)</f>
        <v>0</v>
      </c>
      <c r="K168" s="363"/>
      <c r="L168" s="363"/>
      <c r="M168" s="364"/>
      <c r="N168" s="362">
        <f>SUMIF(G10:G152,"VBF",N10:N152)</f>
        <v>0</v>
      </c>
      <c r="O168" s="363"/>
      <c r="P168" s="363"/>
      <c r="Q168" s="364"/>
      <c r="R168" s="354">
        <f>SUMIF(G10:G152,"VBF",R10:R152)</f>
        <v>0</v>
      </c>
      <c r="S168" s="355">
        <f>SUMIF(G10:G152,"VBF",S10:S152)</f>
        <v>0</v>
      </c>
      <c r="T168" s="120">
        <f>SUMIF(G10:G152,"VBF",T10:T152)</f>
        <v>0</v>
      </c>
      <c r="U168" s="334"/>
      <c r="V168" s="23"/>
      <c r="W168" s="328"/>
      <c r="X168" s="328"/>
      <c r="Y168" s="4"/>
    </row>
    <row r="169" spans="1:25" ht="15.75" thickBot="1" x14ac:dyDescent="0.3">
      <c r="A169" s="534" t="s">
        <v>104</v>
      </c>
      <c r="B169" s="535"/>
      <c r="C169" s="535"/>
      <c r="D169" s="535"/>
      <c r="E169" s="535"/>
      <c r="F169" s="535"/>
      <c r="G169" s="535"/>
      <c r="H169" s="536"/>
      <c r="I169" s="135">
        <f>SUMIF(G10:G152,"Kt.",I10:I152)</f>
        <v>0</v>
      </c>
      <c r="J169" s="371">
        <f>SUMIF(G10:G152,"Kt.",J10:J152)</f>
        <v>0</v>
      </c>
      <c r="K169" s="372"/>
      <c r="L169" s="372"/>
      <c r="M169" s="373"/>
      <c r="N169" s="371">
        <f>SUMIF(G10:G152,"Kt.",N10:N152)</f>
        <v>0</v>
      </c>
      <c r="O169" s="372"/>
      <c r="P169" s="372"/>
      <c r="Q169" s="373"/>
      <c r="R169" s="356">
        <f>SUMIF(G10:G152,"Kt.",R10:R152)</f>
        <v>0</v>
      </c>
      <c r="S169" s="357">
        <f>SUMIF(G10:G152,"Kt.",S10:S152)</f>
        <v>0</v>
      </c>
      <c r="T169" s="121">
        <f>SUMIF(G10:G152,"Kt.",T10:T152)</f>
        <v>0</v>
      </c>
      <c r="U169" s="334"/>
      <c r="V169" s="23"/>
      <c r="W169" s="328"/>
      <c r="X169" s="328"/>
      <c r="Y169" s="4"/>
    </row>
    <row r="170" spans="1:25" x14ac:dyDescent="0.25">
      <c r="K170" s="114" t="s">
        <v>111</v>
      </c>
    </row>
    <row r="171" spans="1:25" x14ac:dyDescent="0.2">
      <c r="I171" s="136"/>
      <c r="J171" s="136"/>
      <c r="K171" s="136"/>
      <c r="L171" s="136"/>
      <c r="M171" s="136"/>
      <c r="N171" s="136"/>
      <c r="O171" s="136"/>
      <c r="P171" s="136"/>
      <c r="Q171" s="136"/>
      <c r="R171" s="358"/>
      <c r="S171" s="358"/>
    </row>
    <row r="172" spans="1:25" x14ac:dyDescent="0.25">
      <c r="E172" s="260"/>
      <c r="I172" s="136"/>
      <c r="R172" s="359"/>
      <c r="S172" s="359"/>
      <c r="T172" s="114"/>
    </row>
    <row r="173" spans="1:25" x14ac:dyDescent="0.2">
      <c r="I173" s="136"/>
      <c r="J173" s="122"/>
      <c r="K173" s="122"/>
      <c r="L173" s="122"/>
      <c r="M173" s="122"/>
      <c r="N173" s="122"/>
      <c r="O173" s="122"/>
      <c r="P173" s="122"/>
      <c r="Q173" s="122"/>
      <c r="R173" s="360"/>
      <c r="S173" s="360"/>
      <c r="T173" s="122"/>
    </row>
    <row r="174" spans="1:25" x14ac:dyDescent="0.25">
      <c r="R174" s="359"/>
      <c r="S174" s="359"/>
      <c r="T174" s="114"/>
      <c r="U174" s="114"/>
    </row>
    <row r="175" spans="1:25" x14ac:dyDescent="0.25">
      <c r="J175" s="285"/>
      <c r="K175" s="285"/>
      <c r="L175" s="285"/>
      <c r="M175" s="285"/>
      <c r="N175" s="285"/>
      <c r="O175" s="285"/>
      <c r="P175" s="285"/>
      <c r="Q175" s="285"/>
    </row>
    <row r="177" spans="18:19" x14ac:dyDescent="0.25">
      <c r="R177" s="359"/>
      <c r="S177" s="359"/>
    </row>
  </sheetData>
  <autoFilter ref="A10:Y170" xr:uid="{00000000-0009-0000-0000-000001000000}"/>
  <mergeCells count="314">
    <mergeCell ref="X146:X148"/>
    <mergeCell ref="E116:H116"/>
    <mergeCell ref="E110:E112"/>
    <mergeCell ref="E129:H129"/>
    <mergeCell ref="E130:H130"/>
    <mergeCell ref="B126:B128"/>
    <mergeCell ref="B131:B133"/>
    <mergeCell ref="A118:A121"/>
    <mergeCell ref="G137:H137"/>
    <mergeCell ref="E131:E133"/>
    <mergeCell ref="E122:E125"/>
    <mergeCell ref="E118:E121"/>
    <mergeCell ref="C131:C133"/>
    <mergeCell ref="E134:E137"/>
    <mergeCell ref="C134:C137"/>
    <mergeCell ref="C118:C121"/>
    <mergeCell ref="C122:C125"/>
    <mergeCell ref="G121:H121"/>
    <mergeCell ref="E126:E128"/>
    <mergeCell ref="D126:D128"/>
    <mergeCell ref="E138:E140"/>
    <mergeCell ref="B122:B125"/>
    <mergeCell ref="E117:H117"/>
    <mergeCell ref="A126:A128"/>
    <mergeCell ref="G128:H128"/>
    <mergeCell ref="G140:H140"/>
    <mergeCell ref="A134:A137"/>
    <mergeCell ref="A131:A133"/>
    <mergeCell ref="G133:H133"/>
    <mergeCell ref="D122:D125"/>
    <mergeCell ref="D134:D137"/>
    <mergeCell ref="G148:H148"/>
    <mergeCell ref="A122:A125"/>
    <mergeCell ref="J163:M163"/>
    <mergeCell ref="A163:H163"/>
    <mergeCell ref="J162:M162"/>
    <mergeCell ref="A158:H158"/>
    <mergeCell ref="A159:H159"/>
    <mergeCell ref="J161:M161"/>
    <mergeCell ref="A156:H156"/>
    <mergeCell ref="A153:H153"/>
    <mergeCell ref="A154:H154"/>
    <mergeCell ref="A155:H155"/>
    <mergeCell ref="J153:M153"/>
    <mergeCell ref="A162:H162"/>
    <mergeCell ref="J159:M159"/>
    <mergeCell ref="J160:M160"/>
    <mergeCell ref="J156:M156"/>
    <mergeCell ref="J154:M154"/>
    <mergeCell ref="J155:M155"/>
    <mergeCell ref="J158:M158"/>
    <mergeCell ref="A161:H161"/>
    <mergeCell ref="A160:H160"/>
    <mergeCell ref="J157:M157"/>
    <mergeCell ref="A169:H169"/>
    <mergeCell ref="J169:M169"/>
    <mergeCell ref="J165:M165"/>
    <mergeCell ref="A168:H168"/>
    <mergeCell ref="A166:H166"/>
    <mergeCell ref="J168:M168"/>
    <mergeCell ref="A167:H167"/>
    <mergeCell ref="J167:M167"/>
    <mergeCell ref="J166:M166"/>
    <mergeCell ref="A165:H165"/>
    <mergeCell ref="B101:B103"/>
    <mergeCell ref="B16:B24"/>
    <mergeCell ref="B44:B46"/>
    <mergeCell ref="B25:B27"/>
    <mergeCell ref="G24:H24"/>
    <mergeCell ref="E16:E24"/>
    <mergeCell ref="D53:D56"/>
    <mergeCell ref="B47:B49"/>
    <mergeCell ref="D47:D49"/>
    <mergeCell ref="C47:C49"/>
    <mergeCell ref="G46:H46"/>
    <mergeCell ref="G52:H52"/>
    <mergeCell ref="D44:D46"/>
    <mergeCell ref="C44:C46"/>
    <mergeCell ref="E50:E52"/>
    <mergeCell ref="E47:E49"/>
    <mergeCell ref="C89:C91"/>
    <mergeCell ref="G49:H49"/>
    <mergeCell ref="G43:H43"/>
    <mergeCell ref="G85:H85"/>
    <mergeCell ref="B53:B56"/>
    <mergeCell ref="C50:C52"/>
    <mergeCell ref="E101:E103"/>
    <mergeCell ref="B118:B121"/>
    <mergeCell ref="B134:B137"/>
    <mergeCell ref="D131:D133"/>
    <mergeCell ref="C126:C128"/>
    <mergeCell ref="A157:H157"/>
    <mergeCell ref="E149:H149"/>
    <mergeCell ref="A151:H151"/>
    <mergeCell ref="A141:A143"/>
    <mergeCell ref="B141:B143"/>
    <mergeCell ref="B150:H150"/>
    <mergeCell ref="A146:A148"/>
    <mergeCell ref="B146:B148"/>
    <mergeCell ref="C146:C148"/>
    <mergeCell ref="C141:C143"/>
    <mergeCell ref="E144:H144"/>
    <mergeCell ref="E141:E143"/>
    <mergeCell ref="G143:H143"/>
    <mergeCell ref="E145:H145"/>
    <mergeCell ref="D141:D143"/>
    <mergeCell ref="D118:D121"/>
    <mergeCell ref="D138:D140"/>
    <mergeCell ref="D146:D148"/>
    <mergeCell ref="E146:E148"/>
    <mergeCell ref="G125:H125"/>
    <mergeCell ref="A83:A85"/>
    <mergeCell ref="C41:C43"/>
    <mergeCell ref="B41:B43"/>
    <mergeCell ref="A47:A49"/>
    <mergeCell ref="A41:A43"/>
    <mergeCell ref="E44:E46"/>
    <mergeCell ref="A44:A46"/>
    <mergeCell ref="D83:D85"/>
    <mergeCell ref="B83:B85"/>
    <mergeCell ref="E41:E43"/>
    <mergeCell ref="D73:D77"/>
    <mergeCell ref="D78:D80"/>
    <mergeCell ref="D41:D43"/>
    <mergeCell ref="A53:A56"/>
    <mergeCell ref="E68:E72"/>
    <mergeCell ref="E65:E67"/>
    <mergeCell ref="A60:A64"/>
    <mergeCell ref="C65:C67"/>
    <mergeCell ref="D50:D52"/>
    <mergeCell ref="V8:V9"/>
    <mergeCell ref="R6:R9"/>
    <mergeCell ref="J6:M6"/>
    <mergeCell ref="U6:W7"/>
    <mergeCell ref="X6:X9"/>
    <mergeCell ref="W8:W9"/>
    <mergeCell ref="C34:C40"/>
    <mergeCell ref="D31:D33"/>
    <mergeCell ref="A16:A24"/>
    <mergeCell ref="B34:B40"/>
    <mergeCell ref="G40:H40"/>
    <mergeCell ref="D34:D40"/>
    <mergeCell ref="E34:E40"/>
    <mergeCell ref="I6:I9"/>
    <mergeCell ref="G6:G9"/>
    <mergeCell ref="T6:T9"/>
    <mergeCell ref="D25:D27"/>
    <mergeCell ref="E11:H11"/>
    <mergeCell ref="E25:E27"/>
    <mergeCell ref="U8:U9"/>
    <mergeCell ref="M8:M9"/>
    <mergeCell ref="K8:L8"/>
    <mergeCell ref="J7:J9"/>
    <mergeCell ref="K7:M7"/>
    <mergeCell ref="E12:H12"/>
    <mergeCell ref="H6:H9"/>
    <mergeCell ref="E6:E9"/>
    <mergeCell ref="F6:F9"/>
    <mergeCell ref="A6:A9"/>
    <mergeCell ref="A25:A27"/>
    <mergeCell ref="C31:C33"/>
    <mergeCell ref="A28:A30"/>
    <mergeCell ref="B28:B30"/>
    <mergeCell ref="C28:C30"/>
    <mergeCell ref="D28:D30"/>
    <mergeCell ref="G33:H33"/>
    <mergeCell ref="E28:E30"/>
    <mergeCell ref="G30:H30"/>
    <mergeCell ref="D13:D15"/>
    <mergeCell ref="D6:D9"/>
    <mergeCell ref="B31:B33"/>
    <mergeCell ref="X1:Y1"/>
    <mergeCell ref="C83:C85"/>
    <mergeCell ref="C86:C88"/>
    <mergeCell ref="G15:H15"/>
    <mergeCell ref="E13:E15"/>
    <mergeCell ref="B13:B15"/>
    <mergeCell ref="C6:C9"/>
    <mergeCell ref="C13:C15"/>
    <mergeCell ref="C16:C24"/>
    <mergeCell ref="C25:C27"/>
    <mergeCell ref="D16:D24"/>
    <mergeCell ref="D60:D64"/>
    <mergeCell ref="C53:C56"/>
    <mergeCell ref="E82:H82"/>
    <mergeCell ref="B60:B64"/>
    <mergeCell ref="E31:E33"/>
    <mergeCell ref="Y6:Y9"/>
    <mergeCell ref="A4:Y4"/>
    <mergeCell ref="A13:A15"/>
    <mergeCell ref="D86:D88"/>
    <mergeCell ref="A34:A40"/>
    <mergeCell ref="A31:A33"/>
    <mergeCell ref="B6:B9"/>
    <mergeCell ref="G27:H27"/>
    <mergeCell ref="A57:A59"/>
    <mergeCell ref="D57:D59"/>
    <mergeCell ref="A65:A67"/>
    <mergeCell ref="B65:B67"/>
    <mergeCell ref="D65:D67"/>
    <mergeCell ref="C68:C72"/>
    <mergeCell ref="D68:D72"/>
    <mergeCell ref="B57:B59"/>
    <mergeCell ref="C60:C64"/>
    <mergeCell ref="A68:A72"/>
    <mergeCell ref="B68:B72"/>
    <mergeCell ref="C57:C59"/>
    <mergeCell ref="A50:A52"/>
    <mergeCell ref="B50:B52"/>
    <mergeCell ref="A95:A97"/>
    <mergeCell ref="A101:A103"/>
    <mergeCell ref="E92:E94"/>
    <mergeCell ref="E81:H81"/>
    <mergeCell ref="G97:H97"/>
    <mergeCell ref="E95:E97"/>
    <mergeCell ref="G94:H94"/>
    <mergeCell ref="B73:B77"/>
    <mergeCell ref="C78:C80"/>
    <mergeCell ref="B89:B91"/>
    <mergeCell ref="B92:B94"/>
    <mergeCell ref="C73:C77"/>
    <mergeCell ref="E89:E91"/>
    <mergeCell ref="E86:E88"/>
    <mergeCell ref="C92:C94"/>
    <mergeCell ref="E73:E77"/>
    <mergeCell ref="G100:H100"/>
    <mergeCell ref="B86:B88"/>
    <mergeCell ref="G77:H77"/>
    <mergeCell ref="D98:D100"/>
    <mergeCell ref="D101:D103"/>
    <mergeCell ref="C95:C97"/>
    <mergeCell ref="A113:A115"/>
    <mergeCell ref="B113:B115"/>
    <mergeCell ref="C113:C115"/>
    <mergeCell ref="D113:D115"/>
    <mergeCell ref="E113:E115"/>
    <mergeCell ref="B110:B112"/>
    <mergeCell ref="C110:C112"/>
    <mergeCell ref="B107:B109"/>
    <mergeCell ref="E107:E109"/>
    <mergeCell ref="C107:C109"/>
    <mergeCell ref="A110:A112"/>
    <mergeCell ref="A107:A109"/>
    <mergeCell ref="G115:H115"/>
    <mergeCell ref="D110:D112"/>
    <mergeCell ref="G56:H56"/>
    <mergeCell ref="E53:E56"/>
    <mergeCell ref="E57:E59"/>
    <mergeCell ref="G88:H88"/>
    <mergeCell ref="G64:H64"/>
    <mergeCell ref="G59:H59"/>
    <mergeCell ref="G67:H67"/>
    <mergeCell ref="G72:H72"/>
    <mergeCell ref="E78:E80"/>
    <mergeCell ref="G80:H80"/>
    <mergeCell ref="E60:E64"/>
    <mergeCell ref="E83:E85"/>
    <mergeCell ref="G106:H106"/>
    <mergeCell ref="D104:D106"/>
    <mergeCell ref="D95:D97"/>
    <mergeCell ref="D92:D94"/>
    <mergeCell ref="E104:E106"/>
    <mergeCell ref="G103:H103"/>
    <mergeCell ref="G91:H91"/>
    <mergeCell ref="D89:D91"/>
    <mergeCell ref="E98:E100"/>
    <mergeCell ref="N153:Q153"/>
    <mergeCell ref="N154:Q154"/>
    <mergeCell ref="A164:H164"/>
    <mergeCell ref="J164:M164"/>
    <mergeCell ref="A73:A77"/>
    <mergeCell ref="A98:A100"/>
    <mergeCell ref="B95:B97"/>
    <mergeCell ref="B98:B100"/>
    <mergeCell ref="A104:A106"/>
    <mergeCell ref="B104:B106"/>
    <mergeCell ref="C104:C106"/>
    <mergeCell ref="C101:C103"/>
    <mergeCell ref="C98:C100"/>
    <mergeCell ref="A89:A91"/>
    <mergeCell ref="A86:A88"/>
    <mergeCell ref="A92:A94"/>
    <mergeCell ref="A78:A80"/>
    <mergeCell ref="B78:B80"/>
    <mergeCell ref="A138:A140"/>
    <mergeCell ref="B138:B140"/>
    <mergeCell ref="C138:C140"/>
    <mergeCell ref="G109:H109"/>
    <mergeCell ref="G112:H112"/>
    <mergeCell ref="D107:D109"/>
    <mergeCell ref="N164:Q164"/>
    <mergeCell ref="N165:Q165"/>
    <mergeCell ref="N166:Q166"/>
    <mergeCell ref="N167:Q167"/>
    <mergeCell ref="N168:Q168"/>
    <mergeCell ref="N169:Q169"/>
    <mergeCell ref="A3:T3"/>
    <mergeCell ref="A2:Q2"/>
    <mergeCell ref="S6:S9"/>
    <mergeCell ref="N155:Q155"/>
    <mergeCell ref="N156:Q156"/>
    <mergeCell ref="N157:Q157"/>
    <mergeCell ref="N158:Q158"/>
    <mergeCell ref="N159:Q159"/>
    <mergeCell ref="N160:Q160"/>
    <mergeCell ref="N161:Q161"/>
    <mergeCell ref="N162:Q162"/>
    <mergeCell ref="N163:Q163"/>
    <mergeCell ref="S2:T2"/>
    <mergeCell ref="N6:Q6"/>
    <mergeCell ref="N7:N9"/>
    <mergeCell ref="O7:Q7"/>
    <mergeCell ref="O8:P8"/>
    <mergeCell ref="Q8:Q9"/>
  </mergeCells>
  <phoneticPr fontId="6" type="noConversion"/>
  <pageMargins left="0.39370078740157483" right="0.39370078740157483" top="1.1811023622047245" bottom="0.39370078740157483" header="0" footer="0"/>
  <pageSetup paperSize="9" scale="75" firstPageNumber="68" orientation="landscape" r:id="rId1"/>
  <headerFooter differentFirst="1" scaleWithDoc="0" alignWithMargins="0">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14 programa (2021-0)</vt:lpstr>
      <vt:lpstr>'14 programa (2021-0)'!Print_Titles</vt:lpstr>
    </vt:vector>
  </TitlesOfParts>
  <Company>xx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RSIL</cp:lastModifiedBy>
  <cp:lastPrinted>2021-11-18T06:55:26Z</cp:lastPrinted>
  <dcterms:created xsi:type="dcterms:W3CDTF">2008-10-15T17:43:49Z</dcterms:created>
  <dcterms:modified xsi:type="dcterms:W3CDTF">2022-04-21T08:39:20Z</dcterms:modified>
</cp:coreProperties>
</file>